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vo\Atletiek\Performance-Standards\"/>
    </mc:Choice>
  </mc:AlternateContent>
  <xr:revisionPtr revIDLastSave="0" documentId="13_ncr:1_{90A3B7FD-7914-4F25-AAB2-F23DB79EBE12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These sheets" sheetId="48" r:id="rId1"/>
    <sheet name="EAA countries by DIS" sheetId="47" r:id="rId2"/>
    <sheet name="RUS" sheetId="12" r:id="rId3"/>
    <sheet name="GBR" sheetId="7" r:id="rId4"/>
    <sheet name="GER" sheetId="5" r:id="rId5"/>
    <sheet name="FRA" sheetId="6" r:id="rId6"/>
    <sheet name="POL" sheetId="13" r:id="rId7"/>
    <sheet name="UKR" sheetId="14" r:id="rId8"/>
    <sheet name="BLR" sheetId="16" r:id="rId9"/>
    <sheet name="ESP" sheetId="15" r:id="rId10"/>
    <sheet name="ITA" sheetId="17" r:id="rId11"/>
    <sheet name="NED" sheetId="4" r:id="rId12"/>
    <sheet name="CZE" sheetId="18" r:id="rId13"/>
    <sheet name="SWE" sheetId="10" r:id="rId14"/>
    <sheet name="BEL" sheetId="1" r:id="rId15"/>
    <sheet name="GRE" sheetId="11" r:id="rId16"/>
    <sheet name="FIN" sheetId="8" r:id="rId17"/>
    <sheet name="ROU" sheetId="19" r:id="rId18"/>
    <sheet name="POR" sheetId="9" r:id="rId19"/>
    <sheet name="TUR" sheetId="21" r:id="rId20"/>
    <sheet name="NOR" sheetId="24" r:id="rId21"/>
    <sheet name="HUN" sheetId="20" r:id="rId22"/>
    <sheet name="EST" sheetId="22" r:id="rId23"/>
    <sheet name="SUI" sheetId="32" r:id="rId24"/>
    <sheet name="SLO" sheetId="25" r:id="rId25"/>
    <sheet name="CRO" sheetId="31" r:id="rId26"/>
    <sheet name="LTU" sheetId="26" r:id="rId27"/>
    <sheet name="LAT" sheetId="23" r:id="rId28"/>
    <sheet name="BUL" sheetId="27" r:id="rId29"/>
    <sheet name="SRB" sheetId="29" r:id="rId30"/>
    <sheet name="SVK" sheetId="28" r:id="rId31"/>
    <sheet name="IRL" sheetId="30" r:id="rId32"/>
    <sheet name="DEN" sheetId="33" r:id="rId33"/>
    <sheet name="CYP" sheetId="36" r:id="rId34"/>
    <sheet name="AUT" sheetId="37" r:id="rId35"/>
    <sheet name="ISR" sheetId="34" r:id="rId36"/>
    <sheet name="MDA" sheetId="35" r:id="rId37"/>
    <sheet name="AZE" sheetId="38" r:id="rId38"/>
    <sheet name="BIH" sheetId="40" r:id="rId39"/>
    <sheet name="ISL" sheetId="39" r:id="rId40"/>
    <sheet name="ALB" sheetId="45" r:id="rId41"/>
    <sheet name="MNE" sheetId="44" r:id="rId42"/>
    <sheet name="LUX" sheetId="41" r:id="rId43"/>
    <sheet name="GEO" sheetId="42" r:id="rId4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0" i="34" l="1"/>
  <c r="Y18" i="42" l="1"/>
  <c r="D19" i="42"/>
  <c r="E19" i="42"/>
  <c r="F19" i="42"/>
  <c r="G19" i="42"/>
  <c r="H19" i="42"/>
  <c r="I19" i="42"/>
  <c r="J19" i="42"/>
  <c r="K19" i="42"/>
  <c r="L19" i="42"/>
  <c r="M19" i="42"/>
  <c r="N19" i="42"/>
  <c r="O19" i="42"/>
  <c r="P19" i="42"/>
  <c r="Q19" i="42"/>
  <c r="R19" i="42"/>
  <c r="S19" i="42"/>
  <c r="T19" i="42"/>
  <c r="U19" i="42"/>
  <c r="V19" i="42"/>
  <c r="W19" i="42"/>
  <c r="X19" i="42"/>
  <c r="Y19" i="42"/>
  <c r="C19" i="42"/>
  <c r="D19" i="44"/>
  <c r="E19" i="44"/>
  <c r="F19" i="44"/>
  <c r="G19" i="44"/>
  <c r="H19" i="44"/>
  <c r="I19" i="44"/>
  <c r="J19" i="44"/>
  <c r="K19" i="44"/>
  <c r="L19" i="44"/>
  <c r="M19" i="44"/>
  <c r="N19" i="44"/>
  <c r="O19" i="44"/>
  <c r="P19" i="44"/>
  <c r="Q19" i="44"/>
  <c r="R19" i="44"/>
  <c r="S19" i="44"/>
  <c r="T19" i="44"/>
  <c r="U19" i="44"/>
  <c r="V19" i="44"/>
  <c r="W19" i="44"/>
  <c r="X19" i="44"/>
  <c r="Y19" i="44"/>
  <c r="C19" i="44"/>
  <c r="D19" i="41"/>
  <c r="E19" i="41"/>
  <c r="F19" i="41"/>
  <c r="G19" i="41"/>
  <c r="H19" i="41"/>
  <c r="I19" i="41"/>
  <c r="J19" i="41"/>
  <c r="K19" i="41"/>
  <c r="L19" i="41"/>
  <c r="M19" i="41"/>
  <c r="N19" i="41"/>
  <c r="O19" i="41"/>
  <c r="P19" i="41"/>
  <c r="Q19" i="41"/>
  <c r="R19" i="41"/>
  <c r="S19" i="41"/>
  <c r="T19" i="41"/>
  <c r="U19" i="41"/>
  <c r="V19" i="41"/>
  <c r="W19" i="41"/>
  <c r="X19" i="41"/>
  <c r="Y19" i="41"/>
  <c r="C19" i="41"/>
  <c r="D19" i="45"/>
  <c r="E19" i="45"/>
  <c r="F19" i="45"/>
  <c r="G19" i="45"/>
  <c r="H19" i="45"/>
  <c r="I19" i="45"/>
  <c r="J19" i="45"/>
  <c r="K19" i="45"/>
  <c r="L19" i="45"/>
  <c r="M19" i="45"/>
  <c r="N19" i="45"/>
  <c r="O19" i="45"/>
  <c r="P19" i="45"/>
  <c r="Q19" i="45"/>
  <c r="R19" i="45"/>
  <c r="S19" i="45"/>
  <c r="T19" i="45"/>
  <c r="U19" i="45"/>
  <c r="V19" i="45"/>
  <c r="W19" i="45"/>
  <c r="X19" i="45"/>
  <c r="Y19" i="45"/>
  <c r="C19" i="45"/>
  <c r="D19" i="39"/>
  <c r="E19" i="39"/>
  <c r="F19" i="39"/>
  <c r="G19" i="39"/>
  <c r="H19" i="39"/>
  <c r="I19" i="39"/>
  <c r="J19" i="39"/>
  <c r="K19" i="39"/>
  <c r="L19" i="39"/>
  <c r="M19" i="39"/>
  <c r="N19" i="39"/>
  <c r="O19" i="39"/>
  <c r="P19" i="39"/>
  <c r="Q19" i="39"/>
  <c r="R19" i="39"/>
  <c r="S19" i="39"/>
  <c r="T19" i="39"/>
  <c r="U19" i="39"/>
  <c r="V19" i="39"/>
  <c r="W19" i="39"/>
  <c r="X19" i="39"/>
  <c r="Y19" i="39"/>
  <c r="C19" i="39"/>
  <c r="D19" i="40"/>
  <c r="E19" i="40"/>
  <c r="F19" i="40"/>
  <c r="G19" i="40"/>
  <c r="H19" i="40"/>
  <c r="I19" i="40"/>
  <c r="J19" i="40"/>
  <c r="K19" i="40"/>
  <c r="L19" i="40"/>
  <c r="M19" i="40"/>
  <c r="N19" i="40"/>
  <c r="O19" i="40"/>
  <c r="P19" i="40"/>
  <c r="Q19" i="40"/>
  <c r="R19" i="40"/>
  <c r="S19" i="40"/>
  <c r="T19" i="40"/>
  <c r="U19" i="40"/>
  <c r="V19" i="40"/>
  <c r="W19" i="40"/>
  <c r="X19" i="40"/>
  <c r="Y19" i="40"/>
  <c r="C19" i="40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C19" i="38"/>
  <c r="D19" i="34"/>
  <c r="E19" i="34"/>
  <c r="F19" i="34"/>
  <c r="G19" i="34"/>
  <c r="H19" i="34"/>
  <c r="I19" i="34"/>
  <c r="J19" i="34"/>
  <c r="K19" i="34"/>
  <c r="L19" i="34"/>
  <c r="M19" i="34"/>
  <c r="N19" i="34"/>
  <c r="O19" i="34"/>
  <c r="P19" i="34"/>
  <c r="Q19" i="34"/>
  <c r="R19" i="34"/>
  <c r="S19" i="34"/>
  <c r="T19" i="34"/>
  <c r="U19" i="34"/>
  <c r="V19" i="34"/>
  <c r="W19" i="34"/>
  <c r="X19" i="34"/>
  <c r="C19" i="34"/>
  <c r="D19" i="35"/>
  <c r="E19" i="35"/>
  <c r="F19" i="35"/>
  <c r="G19" i="35"/>
  <c r="H19" i="35"/>
  <c r="I19" i="35"/>
  <c r="J19" i="35"/>
  <c r="K19" i="35"/>
  <c r="L19" i="35"/>
  <c r="M19" i="35"/>
  <c r="N19" i="35"/>
  <c r="O19" i="35"/>
  <c r="P19" i="35"/>
  <c r="Q19" i="35"/>
  <c r="R19" i="35"/>
  <c r="S19" i="35"/>
  <c r="T19" i="35"/>
  <c r="U19" i="35"/>
  <c r="V19" i="35"/>
  <c r="W19" i="35"/>
  <c r="X19" i="35"/>
  <c r="Y19" i="35"/>
  <c r="C19" i="35"/>
  <c r="D19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T19" i="37"/>
  <c r="U19" i="37"/>
  <c r="V19" i="37"/>
  <c r="W19" i="37"/>
  <c r="X19" i="37"/>
  <c r="Y19" i="37"/>
  <c r="C19" i="37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C19" i="36"/>
  <c r="AC10" i="20"/>
  <c r="D19" i="33"/>
  <c r="E19" i="33"/>
  <c r="F19" i="33"/>
  <c r="G19" i="33"/>
  <c r="H19" i="33"/>
  <c r="I19" i="33"/>
  <c r="J19" i="33"/>
  <c r="K19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X19" i="33"/>
  <c r="Y19" i="33"/>
  <c r="C19" i="33"/>
  <c r="D19" i="30"/>
  <c r="E19" i="30"/>
  <c r="F19" i="30"/>
  <c r="G19" i="30"/>
  <c r="H19" i="30"/>
  <c r="I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V19" i="30"/>
  <c r="W19" i="30"/>
  <c r="X19" i="30"/>
  <c r="C19" i="30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V19" i="29"/>
  <c r="W19" i="29"/>
  <c r="X19" i="29"/>
  <c r="Y19" i="29"/>
  <c r="C19" i="29"/>
  <c r="Y5" i="28"/>
  <c r="Y6" i="28"/>
  <c r="Y7" i="28"/>
  <c r="Y8" i="28"/>
  <c r="Y9" i="28"/>
  <c r="Y10" i="28"/>
  <c r="Y11" i="28"/>
  <c r="Y12" i="28"/>
  <c r="Y13" i="28"/>
  <c r="Y14" i="28"/>
  <c r="Y15" i="28"/>
  <c r="Y16" i="28"/>
  <c r="Y17" i="28"/>
  <c r="Y18" i="28"/>
  <c r="Y19" i="28"/>
  <c r="D19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R19" i="28"/>
  <c r="S19" i="28"/>
  <c r="T19" i="28"/>
  <c r="U19" i="28"/>
  <c r="V19" i="28"/>
  <c r="W19" i="28"/>
  <c r="X19" i="28"/>
  <c r="C19" i="28"/>
  <c r="D19" i="27"/>
  <c r="E19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U19" i="27"/>
  <c r="V19" i="27"/>
  <c r="W19" i="27"/>
  <c r="X19" i="27"/>
  <c r="Y19" i="27"/>
  <c r="C19" i="27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Q19" i="26"/>
  <c r="R19" i="26"/>
  <c r="S19" i="26"/>
  <c r="T19" i="26"/>
  <c r="U19" i="26"/>
  <c r="V19" i="26"/>
  <c r="W19" i="26"/>
  <c r="X19" i="26"/>
  <c r="C19" i="26"/>
  <c r="D19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W19" i="23"/>
  <c r="X19" i="23"/>
  <c r="Y19" i="23"/>
  <c r="C19" i="23"/>
  <c r="D19" i="31"/>
  <c r="E19" i="31"/>
  <c r="F19" i="31"/>
  <c r="G19" i="31"/>
  <c r="H19" i="31"/>
  <c r="I19" i="31"/>
  <c r="J19" i="31"/>
  <c r="K19" i="31"/>
  <c r="L19" i="31"/>
  <c r="M19" i="31"/>
  <c r="N19" i="31"/>
  <c r="O19" i="31"/>
  <c r="P19" i="31"/>
  <c r="Q19" i="31"/>
  <c r="R19" i="31"/>
  <c r="S19" i="31"/>
  <c r="T19" i="31"/>
  <c r="U19" i="31"/>
  <c r="V19" i="31"/>
  <c r="W19" i="31"/>
  <c r="X19" i="31"/>
  <c r="C19" i="31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C19" i="25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C19" i="32"/>
  <c r="D19" i="24"/>
  <c r="E19" i="24"/>
  <c r="F19" i="24"/>
  <c r="G19" i="24"/>
  <c r="H19" i="24"/>
  <c r="I19" i="24"/>
  <c r="J19" i="24"/>
  <c r="K19" i="24"/>
  <c r="L19" i="24"/>
  <c r="M19" i="24"/>
  <c r="N19" i="24"/>
  <c r="O19" i="24"/>
  <c r="P19" i="24"/>
  <c r="Q19" i="24"/>
  <c r="R19" i="24"/>
  <c r="S19" i="24"/>
  <c r="T19" i="24"/>
  <c r="U19" i="24"/>
  <c r="V19" i="24"/>
  <c r="W19" i="24"/>
  <c r="X19" i="24"/>
  <c r="Y19" i="24"/>
  <c r="C19" i="24"/>
  <c r="D19" i="22"/>
  <c r="E19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W19" i="22"/>
  <c r="X19" i="22"/>
  <c r="Y19" i="22"/>
  <c r="C19" i="22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C19" i="20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C19" i="9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C19" i="21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C19" i="19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C19" i="8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C19" i="11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C19" i="10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C19" i="4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C19" i="17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C19" i="18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C19" i="15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C19" i="16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C19" i="14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C19" i="13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C19" i="6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C19" i="7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C19" i="5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C19" i="12"/>
  <c r="D19" i="1" l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J21" i="12" s="1"/>
  <c r="S19" i="1"/>
  <c r="K21" i="12" s="1"/>
  <c r="T19" i="1"/>
  <c r="L21" i="12" s="1"/>
  <c r="U19" i="1"/>
  <c r="M21" i="12" s="1"/>
  <c r="V19" i="1"/>
  <c r="W19" i="1"/>
  <c r="X19" i="1"/>
  <c r="C19" i="1"/>
  <c r="G56" i="47"/>
  <c r="F56" i="47"/>
  <c r="E56" i="47"/>
  <c r="D56" i="47"/>
  <c r="C56" i="47"/>
  <c r="Y5" i="41" l="1"/>
  <c r="Y6" i="41"/>
  <c r="Y7" i="41"/>
  <c r="Y8" i="41"/>
  <c r="Y9" i="41"/>
  <c r="Y10" i="41"/>
  <c r="Y11" i="41"/>
  <c r="Y12" i="41"/>
  <c r="Y13" i="41"/>
  <c r="Y14" i="41"/>
  <c r="Y15" i="41"/>
  <c r="Y16" i="41"/>
  <c r="Y17" i="41"/>
  <c r="Y4" i="41"/>
  <c r="Y5" i="45"/>
  <c r="Y6" i="45"/>
  <c r="Y7" i="45"/>
  <c r="Y8" i="45"/>
  <c r="Y9" i="45"/>
  <c r="Y10" i="45"/>
  <c r="Y11" i="45"/>
  <c r="Y12" i="45"/>
  <c r="Y13" i="45"/>
  <c r="Y14" i="45"/>
  <c r="Y15" i="45"/>
  <c r="Y16" i="45"/>
  <c r="Y17" i="45"/>
  <c r="Y4" i="45"/>
  <c r="G23" i="45" l="1"/>
  <c r="G47" i="47" s="1"/>
  <c r="F23" i="45"/>
  <c r="F47" i="47" s="1"/>
  <c r="E23" i="45"/>
  <c r="E47" i="47" s="1"/>
  <c r="D23" i="45"/>
  <c r="D47" i="47" s="1"/>
  <c r="AC9" i="45"/>
  <c r="AC10" i="45" l="1"/>
  <c r="C23" i="45"/>
  <c r="C47" i="47" s="1"/>
  <c r="H23" i="45"/>
  <c r="E24" i="45" l="1"/>
  <c r="H47" i="47"/>
  <c r="J47" i="47"/>
  <c r="F24" i="45"/>
  <c r="D24" i="45"/>
  <c r="G24" i="45"/>
  <c r="C24" i="45"/>
  <c r="L47" i="47" l="1"/>
  <c r="N47" i="47"/>
  <c r="M47" i="47"/>
  <c r="K47" i="47"/>
  <c r="AC9" i="41"/>
  <c r="AC9" i="44"/>
  <c r="G23" i="44"/>
  <c r="G48" i="47" s="1"/>
  <c r="Y13" i="44"/>
  <c r="Y12" i="44"/>
  <c r="Y11" i="44"/>
  <c r="Y10" i="44"/>
  <c r="Y9" i="44"/>
  <c r="Y8" i="44"/>
  <c r="Y7" i="44"/>
  <c r="Y6" i="44"/>
  <c r="Y5" i="44"/>
  <c r="Y4" i="44"/>
  <c r="Y17" i="42"/>
  <c r="D23" i="44" l="1"/>
  <c r="D48" i="47" s="1"/>
  <c r="E23" i="44"/>
  <c r="E48" i="47" s="1"/>
  <c r="F23" i="44"/>
  <c r="F48" i="47" s="1"/>
  <c r="C23" i="44"/>
  <c r="AC10" i="44"/>
  <c r="Y17" i="1"/>
  <c r="H23" i="44" l="1"/>
  <c r="H48" i="47" s="1"/>
  <c r="N48" i="47" s="1"/>
  <c r="C48" i="47"/>
  <c r="D24" i="44" l="1"/>
  <c r="F24" i="44"/>
  <c r="K48" i="47"/>
  <c r="C24" i="44"/>
  <c r="E24" i="44"/>
  <c r="L48" i="47"/>
  <c r="G24" i="44"/>
  <c r="J48" i="47"/>
  <c r="M48" i="47"/>
  <c r="AC9" i="1"/>
  <c r="Y5" i="1"/>
  <c r="Y6" i="1"/>
  <c r="Y7" i="1"/>
  <c r="Y8" i="1"/>
  <c r="Y9" i="1"/>
  <c r="Y10" i="1"/>
  <c r="Y11" i="1"/>
  <c r="Y12" i="1"/>
  <c r="Y13" i="1"/>
  <c r="Y14" i="1"/>
  <c r="Y15" i="1"/>
  <c r="Y16" i="1"/>
  <c r="Y16" i="42" l="1"/>
  <c r="AC9" i="36" l="1"/>
  <c r="Y15" i="42"/>
  <c r="Y15" i="38" l="1"/>
  <c r="Y15" i="39"/>
  <c r="Y15" i="37"/>
  <c r="Y15" i="34"/>
  <c r="Y15" i="35"/>
  <c r="Y15" i="36"/>
  <c r="Y15" i="33"/>
  <c r="Y15" i="32"/>
  <c r="Y15" i="29"/>
  <c r="Y15" i="31"/>
  <c r="Y15" i="27"/>
  <c r="Y15" i="24"/>
  <c r="Y15" i="26"/>
  <c r="Y15" i="25"/>
  <c r="Y15" i="23"/>
  <c r="Y15" i="22"/>
  <c r="Y15" i="21"/>
  <c r="Y15" i="20"/>
  <c r="Y15" i="9"/>
  <c r="Y15" i="8"/>
  <c r="Y15" i="19"/>
  <c r="Y15" i="11"/>
  <c r="Y15" i="10"/>
  <c r="Y15" i="4"/>
  <c r="Y15" i="17"/>
  <c r="Y15" i="15"/>
  <c r="Y15" i="16"/>
  <c r="Y15" i="18"/>
  <c r="Y15" i="14"/>
  <c r="Y15" i="13"/>
  <c r="Y15" i="6"/>
  <c r="Y15" i="7"/>
  <c r="Y15" i="5"/>
  <c r="Y15" i="12"/>
  <c r="AC9" i="16" l="1"/>
  <c r="Y14" i="42" l="1"/>
  <c r="Y14" i="38"/>
  <c r="Y14" i="40"/>
  <c r="Y14" i="39"/>
  <c r="Y14" i="37"/>
  <c r="Y14" i="35"/>
  <c r="Y14" i="34"/>
  <c r="Y14" i="36"/>
  <c r="Y14" i="33"/>
  <c r="Y14" i="32"/>
  <c r="Y14" i="30"/>
  <c r="Y14" i="29"/>
  <c r="Y14" i="31"/>
  <c r="Y14" i="24"/>
  <c r="Y14" i="27"/>
  <c r="Y14" i="26"/>
  <c r="Y14" i="23"/>
  <c r="Y14" i="25"/>
  <c r="Y14" i="22"/>
  <c r="Y14" i="21"/>
  <c r="Y14" i="20"/>
  <c r="Y14" i="9"/>
  <c r="Y14" i="8"/>
  <c r="Y14" i="19"/>
  <c r="Y14" i="11"/>
  <c r="Y14" i="4"/>
  <c r="Y14" i="10"/>
  <c r="Y14" i="17"/>
  <c r="Y14" i="18"/>
  <c r="Y14" i="15"/>
  <c r="Y14" i="16"/>
  <c r="Y14" i="14"/>
  <c r="Y14" i="6"/>
  <c r="Y14" i="13"/>
  <c r="Y14" i="7"/>
  <c r="Y14" i="5"/>
  <c r="Y14" i="12" l="1"/>
  <c r="AC9" i="42" l="1"/>
  <c r="AC9" i="38"/>
  <c r="AC9" i="40"/>
  <c r="AC9" i="39"/>
  <c r="AC9" i="37"/>
  <c r="AC9" i="35"/>
  <c r="AC9" i="33"/>
  <c r="AC9" i="32"/>
  <c r="AC10" i="30"/>
  <c r="AC9" i="29"/>
  <c r="AC9" i="31"/>
  <c r="AC9" i="28"/>
  <c r="AC9" i="24"/>
  <c r="AC9" i="27"/>
  <c r="AC9" i="26"/>
  <c r="AC9" i="23"/>
  <c r="AC9" i="25"/>
  <c r="AC9" i="22"/>
  <c r="AC9" i="21"/>
  <c r="AC9" i="9"/>
  <c r="AC9" i="8"/>
  <c r="AC9" i="19"/>
  <c r="AC9" i="11"/>
  <c r="AC9" i="10"/>
  <c r="AC9" i="4"/>
  <c r="AC9" i="17"/>
  <c r="AC9" i="18"/>
  <c r="AC9" i="15"/>
  <c r="AC9" i="14"/>
  <c r="AC9" i="13"/>
  <c r="AC9" i="6"/>
  <c r="AC10" i="7" l="1"/>
  <c r="AC9" i="5"/>
  <c r="AC9" i="12"/>
  <c r="Y13" i="42" l="1"/>
  <c r="Y13" i="40"/>
  <c r="Y13" i="38"/>
  <c r="Y13" i="39"/>
  <c r="Y13" i="37"/>
  <c r="Y13" i="34"/>
  <c r="Y13" i="35"/>
  <c r="Y13" i="36"/>
  <c r="Y13" i="33"/>
  <c r="Y13" i="32"/>
  <c r="Y13" i="30"/>
  <c r="Y13" i="31"/>
  <c r="Y13" i="29"/>
  <c r="Y13" i="27"/>
  <c r="Y13" i="24"/>
  <c r="Y13" i="26"/>
  <c r="Y13" i="23"/>
  <c r="Y13" i="25"/>
  <c r="Y13" i="22"/>
  <c r="Y13" i="21"/>
  <c r="Y13" i="20"/>
  <c r="Y13" i="9"/>
  <c r="Y13" i="8"/>
  <c r="Y13" i="19"/>
  <c r="Y13" i="4"/>
  <c r="Y13" i="11"/>
  <c r="Y13" i="10"/>
  <c r="Y13" i="17"/>
  <c r="Y13" i="18"/>
  <c r="Y13" i="15"/>
  <c r="Y13" i="16"/>
  <c r="Y13" i="13"/>
  <c r="Y13" i="14"/>
  <c r="Y13" i="6"/>
  <c r="Y13" i="7"/>
  <c r="Y13" i="5"/>
  <c r="Y13" i="12"/>
  <c r="Y5" i="9" l="1"/>
  <c r="Y6" i="9"/>
  <c r="Y7" i="9"/>
  <c r="Y8" i="9"/>
  <c r="Y9" i="9"/>
  <c r="Y10" i="9"/>
  <c r="Y11" i="9"/>
  <c r="Y12" i="9"/>
  <c r="Y5" i="8"/>
  <c r="Y6" i="8"/>
  <c r="Y7" i="8"/>
  <c r="Y8" i="8"/>
  <c r="Y9" i="8"/>
  <c r="Y10" i="8"/>
  <c r="Y11" i="8"/>
  <c r="Y12" i="8"/>
  <c r="Y5" i="12" l="1"/>
  <c r="Y6" i="12"/>
  <c r="Y7" i="12"/>
  <c r="Y8" i="12"/>
  <c r="Y9" i="12"/>
  <c r="Y10" i="12"/>
  <c r="Y11" i="12"/>
  <c r="Y12" i="12"/>
  <c r="Y5" i="39" l="1"/>
  <c r="Y6" i="39"/>
  <c r="Y7" i="39"/>
  <c r="Y8" i="39"/>
  <c r="Y9" i="39"/>
  <c r="Y10" i="39"/>
  <c r="Y11" i="39"/>
  <c r="Y12" i="39"/>
  <c r="Y4" i="39"/>
  <c r="Y7" i="34"/>
  <c r="AC10" i="39" l="1"/>
  <c r="Y5" i="34"/>
  <c r="Y6" i="34"/>
  <c r="Y8" i="34"/>
  <c r="Y9" i="34"/>
  <c r="Y10" i="34"/>
  <c r="Y11" i="34"/>
  <c r="Y12" i="34"/>
  <c r="Y4" i="34"/>
  <c r="Y19" i="34" l="1"/>
  <c r="AC11" i="34"/>
  <c r="G23" i="42"/>
  <c r="G50" i="47" s="1"/>
  <c r="Y12" i="42"/>
  <c r="Y11" i="42"/>
  <c r="Y10" i="42"/>
  <c r="Y9" i="42"/>
  <c r="Y8" i="42"/>
  <c r="Y7" i="42"/>
  <c r="Y6" i="42"/>
  <c r="Y5" i="42"/>
  <c r="Y4" i="42"/>
  <c r="G23" i="41"/>
  <c r="G49" i="47" s="1"/>
  <c r="G23" i="40"/>
  <c r="G45" i="47" s="1"/>
  <c r="Y12" i="40"/>
  <c r="Y11" i="40"/>
  <c r="Y10" i="40"/>
  <c r="Y9" i="40"/>
  <c r="Y8" i="40"/>
  <c r="Y7" i="40"/>
  <c r="Y6" i="40"/>
  <c r="Y5" i="40"/>
  <c r="Y4" i="40"/>
  <c r="G23" i="39"/>
  <c r="G46" i="47" s="1"/>
  <c r="G23" i="38"/>
  <c r="G44" i="47" s="1"/>
  <c r="Y12" i="38"/>
  <c r="Y11" i="38"/>
  <c r="Y10" i="38"/>
  <c r="Y9" i="38"/>
  <c r="Y8" i="38"/>
  <c r="Y7" i="38"/>
  <c r="Y6" i="38"/>
  <c r="Y5" i="38"/>
  <c r="Y4" i="38"/>
  <c r="G23" i="37"/>
  <c r="G41" i="47" s="1"/>
  <c r="Y12" i="37"/>
  <c r="Y11" i="37"/>
  <c r="Y10" i="37"/>
  <c r="Y9" i="37"/>
  <c r="Y8" i="37"/>
  <c r="Y7" i="37"/>
  <c r="Y6" i="37"/>
  <c r="Y5" i="37"/>
  <c r="Y4" i="37"/>
  <c r="G23" i="36"/>
  <c r="G40" i="47" s="1"/>
  <c r="Y12" i="36"/>
  <c r="Y11" i="36"/>
  <c r="Y10" i="36"/>
  <c r="Y9" i="36"/>
  <c r="Y8" i="36"/>
  <c r="Y7" i="36"/>
  <c r="Y6" i="36"/>
  <c r="Y5" i="36"/>
  <c r="Y4" i="36"/>
  <c r="G23" i="35"/>
  <c r="G43" i="47" s="1"/>
  <c r="Y12" i="35"/>
  <c r="Y11" i="35"/>
  <c r="Y10" i="35"/>
  <c r="Y9" i="35"/>
  <c r="Y8" i="35"/>
  <c r="Y7" i="35"/>
  <c r="Y6" i="35"/>
  <c r="Y5" i="35"/>
  <c r="Y4" i="35"/>
  <c r="G23" i="34"/>
  <c r="G42" i="47" s="1"/>
  <c r="G23" i="33"/>
  <c r="G39" i="47" s="1"/>
  <c r="Y12" i="33"/>
  <c r="Y11" i="33"/>
  <c r="Y10" i="33"/>
  <c r="Y9" i="33"/>
  <c r="Y8" i="33"/>
  <c r="Y7" i="33"/>
  <c r="Y6" i="33"/>
  <c r="Y5" i="33"/>
  <c r="Y4" i="33"/>
  <c r="G23" i="32"/>
  <c r="G30" i="47" s="1"/>
  <c r="Y12" i="32"/>
  <c r="Y11" i="32"/>
  <c r="Y10" i="32"/>
  <c r="Y9" i="32"/>
  <c r="Y8" i="32"/>
  <c r="Y7" i="32"/>
  <c r="Y6" i="32"/>
  <c r="Y5" i="32"/>
  <c r="Y4" i="32"/>
  <c r="Y19" i="32" s="1"/>
  <c r="G23" i="31"/>
  <c r="G32" i="47" s="1"/>
  <c r="Y12" i="31"/>
  <c r="Y11" i="31"/>
  <c r="Y10" i="31"/>
  <c r="Y9" i="31"/>
  <c r="Y8" i="31"/>
  <c r="Y7" i="31"/>
  <c r="Y6" i="31"/>
  <c r="Y5" i="31"/>
  <c r="Y4" i="31"/>
  <c r="G23" i="30"/>
  <c r="G38" i="47" s="1"/>
  <c r="Y12" i="30"/>
  <c r="Y11" i="30"/>
  <c r="Y10" i="30"/>
  <c r="Y9" i="30"/>
  <c r="Y8" i="30"/>
  <c r="Y7" i="30"/>
  <c r="Y6" i="30"/>
  <c r="Y5" i="30"/>
  <c r="Y4" i="30"/>
  <c r="Y19" i="30" s="1"/>
  <c r="G23" i="29"/>
  <c r="G36" i="47" s="1"/>
  <c r="C23" i="29"/>
  <c r="C36" i="47" s="1"/>
  <c r="Y12" i="29"/>
  <c r="Y11" i="29"/>
  <c r="Y10" i="29"/>
  <c r="Y9" i="29"/>
  <c r="Y8" i="29"/>
  <c r="Y7" i="29"/>
  <c r="Y6" i="29"/>
  <c r="Y5" i="29"/>
  <c r="Y4" i="29"/>
  <c r="G23" i="28"/>
  <c r="G37" i="47" s="1"/>
  <c r="Y4" i="28"/>
  <c r="Y19" i="31" l="1"/>
  <c r="AC10" i="41"/>
  <c r="AC10" i="42"/>
  <c r="AC10" i="40"/>
  <c r="AC10" i="35"/>
  <c r="AC10" i="38"/>
  <c r="AC10" i="29"/>
  <c r="AC10" i="37"/>
  <c r="AC11" i="30"/>
  <c r="AC10" i="31"/>
  <c r="AC10" i="33"/>
  <c r="AC10" i="32"/>
  <c r="AC10" i="36"/>
  <c r="AC10" i="28"/>
  <c r="D23" i="29"/>
  <c r="D36" i="47" s="1"/>
  <c r="F23" i="29"/>
  <c r="F36" i="47" s="1"/>
  <c r="E23" i="33"/>
  <c r="E39" i="47" s="1"/>
  <c r="E23" i="32"/>
  <c r="E30" i="47" s="1"/>
  <c r="C23" i="33"/>
  <c r="C39" i="47" s="1"/>
  <c r="D23" i="33"/>
  <c r="D39" i="47" s="1"/>
  <c r="F23" i="33"/>
  <c r="F39" i="47" s="1"/>
  <c r="C23" i="32"/>
  <c r="C30" i="47" s="1"/>
  <c r="D23" i="32"/>
  <c r="D30" i="47" s="1"/>
  <c r="F23" i="32"/>
  <c r="F30" i="47" s="1"/>
  <c r="C23" i="31"/>
  <c r="C32" i="47" s="1"/>
  <c r="D23" i="31"/>
  <c r="D32" i="47" s="1"/>
  <c r="E23" i="31"/>
  <c r="E32" i="47" s="1"/>
  <c r="F23" i="31"/>
  <c r="F32" i="47" s="1"/>
  <c r="D23" i="30"/>
  <c r="D38" i="47" s="1"/>
  <c r="E23" i="30"/>
  <c r="E38" i="47" s="1"/>
  <c r="F23" i="30"/>
  <c r="F38" i="47" s="1"/>
  <c r="C23" i="30"/>
  <c r="C38" i="47" s="1"/>
  <c r="E23" i="29"/>
  <c r="E36" i="47" s="1"/>
  <c r="C23" i="39"/>
  <c r="C46" i="47" s="1"/>
  <c r="D23" i="39"/>
  <c r="D46" i="47" s="1"/>
  <c r="E23" i="39"/>
  <c r="E46" i="47" s="1"/>
  <c r="F23" i="39"/>
  <c r="F46" i="47" s="1"/>
  <c r="C23" i="42"/>
  <c r="C50" i="47" s="1"/>
  <c r="D23" i="42"/>
  <c r="D50" i="47" s="1"/>
  <c r="F23" i="42"/>
  <c r="F50" i="47" s="1"/>
  <c r="C23" i="34"/>
  <c r="C42" i="47" s="1"/>
  <c r="D23" i="34"/>
  <c r="D42" i="47" s="1"/>
  <c r="F23" i="34"/>
  <c r="F42" i="47" s="1"/>
  <c r="C23" i="37"/>
  <c r="C41" i="47" s="1"/>
  <c r="D23" i="37"/>
  <c r="D41" i="47" s="1"/>
  <c r="F23" i="37"/>
  <c r="F41" i="47" s="1"/>
  <c r="E23" i="34"/>
  <c r="E42" i="47" s="1"/>
  <c r="E23" i="37"/>
  <c r="E41" i="47" s="1"/>
  <c r="E23" i="40"/>
  <c r="E45" i="47" s="1"/>
  <c r="C23" i="40"/>
  <c r="C45" i="47" s="1"/>
  <c r="D23" i="40"/>
  <c r="D45" i="47" s="1"/>
  <c r="F23" i="40"/>
  <c r="F45" i="47" s="1"/>
  <c r="E23" i="42"/>
  <c r="E50" i="47" s="1"/>
  <c r="C23" i="41"/>
  <c r="C49" i="47" s="1"/>
  <c r="D23" i="41"/>
  <c r="D49" i="47" s="1"/>
  <c r="E23" i="41"/>
  <c r="E49" i="47" s="1"/>
  <c r="F23" i="41"/>
  <c r="F49" i="47" s="1"/>
  <c r="C23" i="38"/>
  <c r="C44" i="47" s="1"/>
  <c r="D23" i="38"/>
  <c r="D44" i="47" s="1"/>
  <c r="F23" i="38"/>
  <c r="F44" i="47" s="1"/>
  <c r="E23" i="38"/>
  <c r="E44" i="47" s="1"/>
  <c r="E23" i="36"/>
  <c r="E40" i="47" s="1"/>
  <c r="C23" i="36"/>
  <c r="C40" i="47" s="1"/>
  <c r="D23" i="36"/>
  <c r="D40" i="47" s="1"/>
  <c r="F23" i="36"/>
  <c r="F40" i="47" s="1"/>
  <c r="F23" i="35"/>
  <c r="F43" i="47" s="1"/>
  <c r="E23" i="35"/>
  <c r="E43" i="47" s="1"/>
  <c r="C23" i="35"/>
  <c r="C43" i="47" s="1"/>
  <c r="D23" i="35"/>
  <c r="D43" i="47" s="1"/>
  <c r="D23" i="28"/>
  <c r="D37" i="47" s="1"/>
  <c r="E23" i="28"/>
  <c r="E37" i="47" s="1"/>
  <c r="F23" i="28"/>
  <c r="F37" i="47" s="1"/>
  <c r="C23" i="28"/>
  <c r="C37" i="47" s="1"/>
  <c r="H50" i="47" l="1"/>
  <c r="L50" i="47" s="1"/>
  <c r="H49" i="47"/>
  <c r="J49" i="47" s="1"/>
  <c r="L49" i="47"/>
  <c r="M49" i="47"/>
  <c r="H46" i="47"/>
  <c r="L46" i="47" s="1"/>
  <c r="H45" i="47"/>
  <c r="M45" i="47" s="1"/>
  <c r="H44" i="47"/>
  <c r="J44" i="47" s="1"/>
  <c r="H42" i="47"/>
  <c r="N42" i="47" s="1"/>
  <c r="H43" i="47"/>
  <c r="H41" i="47"/>
  <c r="J41" i="47" s="1"/>
  <c r="H40" i="47"/>
  <c r="J40" i="47" s="1"/>
  <c r="H39" i="47"/>
  <c r="N39" i="47" s="1"/>
  <c r="H38" i="47"/>
  <c r="H36" i="47"/>
  <c r="H37" i="47"/>
  <c r="J37" i="47" s="1"/>
  <c r="H32" i="47"/>
  <c r="J32" i="47" s="1"/>
  <c r="H30" i="47"/>
  <c r="J30" i="47" s="1"/>
  <c r="H23" i="29"/>
  <c r="E24" i="29" s="1"/>
  <c r="H23" i="31"/>
  <c r="C24" i="31" s="1"/>
  <c r="H23" i="32"/>
  <c r="C24" i="32" s="1"/>
  <c r="H23" i="30"/>
  <c r="C24" i="30" s="1"/>
  <c r="H23" i="28"/>
  <c r="E24" i="28" s="1"/>
  <c r="H23" i="33"/>
  <c r="H23" i="39"/>
  <c r="G24" i="39" s="1"/>
  <c r="H23" i="37"/>
  <c r="E24" i="37" s="1"/>
  <c r="H23" i="42"/>
  <c r="D24" i="42" s="1"/>
  <c r="H23" i="38"/>
  <c r="E24" i="38" s="1"/>
  <c r="H23" i="41"/>
  <c r="D24" i="41" s="1"/>
  <c r="H23" i="34"/>
  <c r="E24" i="34" s="1"/>
  <c r="H23" i="36"/>
  <c r="C24" i="36" s="1"/>
  <c r="H23" i="40"/>
  <c r="D24" i="40" s="1"/>
  <c r="H23" i="35"/>
  <c r="E24" i="35" s="1"/>
  <c r="M39" i="47" l="1"/>
  <c r="L40" i="47"/>
  <c r="K50" i="47"/>
  <c r="J50" i="47"/>
  <c r="M50" i="47"/>
  <c r="N50" i="47"/>
  <c r="K49" i="47"/>
  <c r="N49" i="47"/>
  <c r="K46" i="47"/>
  <c r="M46" i="47"/>
  <c r="N46" i="47"/>
  <c r="J46" i="47"/>
  <c r="J45" i="47"/>
  <c r="L45" i="47"/>
  <c r="N45" i="47"/>
  <c r="K45" i="47"/>
  <c r="K44" i="47"/>
  <c r="N44" i="47"/>
  <c r="M44" i="47"/>
  <c r="L44" i="47"/>
  <c r="L42" i="47"/>
  <c r="J42" i="47"/>
  <c r="M42" i="47"/>
  <c r="K42" i="47"/>
  <c r="M43" i="47"/>
  <c r="N43" i="47"/>
  <c r="K43" i="47"/>
  <c r="L43" i="47"/>
  <c r="J43" i="47"/>
  <c r="L41" i="47"/>
  <c r="N41" i="47"/>
  <c r="M41" i="47"/>
  <c r="K41" i="47"/>
  <c r="K40" i="47"/>
  <c r="N40" i="47"/>
  <c r="M40" i="47"/>
  <c r="J39" i="47"/>
  <c r="L39" i="47"/>
  <c r="K39" i="47"/>
  <c r="M38" i="47"/>
  <c r="N38" i="47"/>
  <c r="L38" i="47"/>
  <c r="J38" i="47"/>
  <c r="K38" i="47"/>
  <c r="L36" i="47"/>
  <c r="J36" i="47"/>
  <c r="N36" i="47"/>
  <c r="K36" i="47"/>
  <c r="M36" i="47"/>
  <c r="K37" i="47"/>
  <c r="N37" i="47"/>
  <c r="L37" i="47"/>
  <c r="M37" i="47"/>
  <c r="K32" i="47"/>
  <c r="N32" i="47"/>
  <c r="M32" i="47"/>
  <c r="L32" i="47"/>
  <c r="L30" i="47"/>
  <c r="K30" i="47"/>
  <c r="M30" i="47"/>
  <c r="N30" i="47"/>
  <c r="G24" i="41"/>
  <c r="E24" i="39"/>
  <c r="D24" i="39"/>
  <c r="G24" i="29"/>
  <c r="F24" i="29"/>
  <c r="D24" i="29"/>
  <c r="C24" i="29"/>
  <c r="G24" i="31"/>
  <c r="E24" i="31"/>
  <c r="D24" i="31"/>
  <c r="F24" i="31"/>
  <c r="D24" i="28"/>
  <c r="F24" i="30"/>
  <c r="C24" i="28"/>
  <c r="F24" i="28"/>
  <c r="G24" i="28"/>
  <c r="D24" i="32"/>
  <c r="F24" i="32"/>
  <c r="G24" i="32"/>
  <c r="E24" i="32"/>
  <c r="G24" i="30"/>
  <c r="E24" i="30"/>
  <c r="D24" i="30"/>
  <c r="G24" i="33"/>
  <c r="F24" i="33"/>
  <c r="E24" i="33"/>
  <c r="D24" i="33"/>
  <c r="C24" i="33"/>
  <c r="F24" i="38"/>
  <c r="F24" i="39"/>
  <c r="C24" i="39"/>
  <c r="C24" i="41"/>
  <c r="F24" i="41"/>
  <c r="C24" i="37"/>
  <c r="D24" i="37"/>
  <c r="G24" i="34"/>
  <c r="F24" i="40"/>
  <c r="G24" i="37"/>
  <c r="F24" i="37"/>
  <c r="C24" i="40"/>
  <c r="G24" i="40"/>
  <c r="D24" i="38"/>
  <c r="G24" i="38"/>
  <c r="E24" i="42"/>
  <c r="G24" i="42"/>
  <c r="F24" i="42"/>
  <c r="C24" i="42"/>
  <c r="D24" i="34"/>
  <c r="C24" i="34"/>
  <c r="D24" i="36"/>
  <c r="E24" i="36"/>
  <c r="C24" i="38"/>
  <c r="E24" i="41"/>
  <c r="F24" i="34"/>
  <c r="G24" i="36"/>
  <c r="F24" i="36"/>
  <c r="E24" i="40"/>
  <c r="G24" i="35"/>
  <c r="C24" i="35"/>
  <c r="F24" i="35"/>
  <c r="D24" i="35"/>
  <c r="Y6" i="23" l="1"/>
  <c r="Y6" i="25"/>
  <c r="Y6" i="24"/>
  <c r="Y7" i="24"/>
  <c r="Y6" i="26"/>
  <c r="Y6" i="27"/>
  <c r="Y6" i="20" l="1"/>
  <c r="Y6" i="21"/>
  <c r="Y6" i="22"/>
  <c r="Y7" i="22"/>
  <c r="G23" i="27" l="1"/>
  <c r="G35" i="47" s="1"/>
  <c r="Y12" i="27"/>
  <c r="Y11" i="27"/>
  <c r="Y10" i="27"/>
  <c r="Y9" i="27"/>
  <c r="Y8" i="27"/>
  <c r="Y7" i="27"/>
  <c r="Y5" i="27"/>
  <c r="Y4" i="27"/>
  <c r="G23" i="26"/>
  <c r="G33" i="47" s="1"/>
  <c r="Y12" i="26"/>
  <c r="Y11" i="26"/>
  <c r="Y10" i="26"/>
  <c r="Y9" i="26"/>
  <c r="Y8" i="26"/>
  <c r="Y7" i="26"/>
  <c r="Y5" i="26"/>
  <c r="Y4" i="26"/>
  <c r="Y19" i="26" l="1"/>
  <c r="AC10" i="27"/>
  <c r="AC10" i="26"/>
  <c r="D23" i="26"/>
  <c r="D33" i="47" s="1"/>
  <c r="E23" i="26"/>
  <c r="E33" i="47" s="1"/>
  <c r="F23" i="26"/>
  <c r="F33" i="47" s="1"/>
  <c r="C23" i="26"/>
  <c r="C33" i="47" s="1"/>
  <c r="E23" i="27"/>
  <c r="E35" i="47" s="1"/>
  <c r="C23" i="27"/>
  <c r="C35" i="47" s="1"/>
  <c r="D23" i="27"/>
  <c r="D35" i="47" s="1"/>
  <c r="F23" i="27"/>
  <c r="F35" i="47" s="1"/>
  <c r="G23" i="25"/>
  <c r="G31" i="47" s="1"/>
  <c r="Y12" i="25"/>
  <c r="Y11" i="25"/>
  <c r="Y10" i="25"/>
  <c r="Y9" i="25"/>
  <c r="Y8" i="25"/>
  <c r="Y7" i="25"/>
  <c r="Y5" i="25"/>
  <c r="Y4" i="25"/>
  <c r="G23" i="24"/>
  <c r="G27" i="47" s="1"/>
  <c r="Y12" i="24"/>
  <c r="Y11" i="24"/>
  <c r="Y10" i="24"/>
  <c r="Y9" i="24"/>
  <c r="Y8" i="24"/>
  <c r="Y5" i="24"/>
  <c r="Y4" i="24"/>
  <c r="G23" i="23"/>
  <c r="G34" i="47" s="1"/>
  <c r="Y12" i="23"/>
  <c r="Y11" i="23"/>
  <c r="Y10" i="23"/>
  <c r="Y9" i="23"/>
  <c r="Y8" i="23"/>
  <c r="Y7" i="23"/>
  <c r="Y5" i="23"/>
  <c r="Y4" i="23"/>
  <c r="G23" i="22"/>
  <c r="G29" i="47" s="1"/>
  <c r="Y12" i="22"/>
  <c r="Y11" i="22"/>
  <c r="Y10" i="22"/>
  <c r="Y9" i="22"/>
  <c r="Y8" i="22"/>
  <c r="Y5" i="22"/>
  <c r="Y4" i="22"/>
  <c r="G23" i="21"/>
  <c r="G26" i="47" s="1"/>
  <c r="Y12" i="21"/>
  <c r="Y11" i="21"/>
  <c r="Y10" i="21"/>
  <c r="Y9" i="21"/>
  <c r="Y8" i="21"/>
  <c r="Y7" i="21"/>
  <c r="Y5" i="21"/>
  <c r="Y4" i="21"/>
  <c r="G23" i="20"/>
  <c r="G28" i="47" s="1"/>
  <c r="Y12" i="20"/>
  <c r="Y11" i="20"/>
  <c r="Y10" i="20"/>
  <c r="Y9" i="20"/>
  <c r="Y8" i="20"/>
  <c r="Y7" i="20"/>
  <c r="Y5" i="20"/>
  <c r="Y4" i="20"/>
  <c r="Y19" i="20" s="1"/>
  <c r="Y19" i="25" l="1"/>
  <c r="H35" i="47"/>
  <c r="N35" i="47" s="1"/>
  <c r="H33" i="47"/>
  <c r="J33" i="47" s="1"/>
  <c r="AC10" i="21"/>
  <c r="AC10" i="22"/>
  <c r="AC10" i="23"/>
  <c r="AC10" i="24"/>
  <c r="AC10" i="25"/>
  <c r="AC11" i="20"/>
  <c r="H23" i="26"/>
  <c r="C24" i="26" s="1"/>
  <c r="E23" i="25"/>
  <c r="E31" i="47" s="1"/>
  <c r="D23" i="20"/>
  <c r="D28" i="47" s="1"/>
  <c r="E23" i="20"/>
  <c r="E28" i="47" s="1"/>
  <c r="F23" i="20"/>
  <c r="F28" i="47" s="1"/>
  <c r="C23" i="20"/>
  <c r="C28" i="47" s="1"/>
  <c r="C23" i="25"/>
  <c r="C31" i="47" s="1"/>
  <c r="F23" i="24"/>
  <c r="F27" i="47" s="1"/>
  <c r="H23" i="27"/>
  <c r="E24" i="27" s="1"/>
  <c r="E23" i="24"/>
  <c r="E27" i="47" s="1"/>
  <c r="C23" i="24"/>
  <c r="C27" i="47" s="1"/>
  <c r="D23" i="24"/>
  <c r="D27" i="47" s="1"/>
  <c r="D23" i="25"/>
  <c r="D31" i="47" s="1"/>
  <c r="F23" i="25"/>
  <c r="F31" i="47" s="1"/>
  <c r="E23" i="23"/>
  <c r="E34" i="47" s="1"/>
  <c r="C23" i="23"/>
  <c r="C34" i="47" s="1"/>
  <c r="D23" i="23"/>
  <c r="D34" i="47" s="1"/>
  <c r="F23" i="23"/>
  <c r="F34" i="47" s="1"/>
  <c r="C23" i="22"/>
  <c r="C29" i="47" s="1"/>
  <c r="D23" i="22"/>
  <c r="D29" i="47" s="1"/>
  <c r="F23" i="22"/>
  <c r="F29" i="47" s="1"/>
  <c r="E23" i="22"/>
  <c r="E29" i="47" s="1"/>
  <c r="C23" i="21"/>
  <c r="C26" i="47" s="1"/>
  <c r="D23" i="21"/>
  <c r="D26" i="47" s="1"/>
  <c r="E23" i="21"/>
  <c r="E26" i="47" s="1"/>
  <c r="F23" i="21"/>
  <c r="F26" i="47" s="1"/>
  <c r="G23" i="19"/>
  <c r="G24" i="47" s="1"/>
  <c r="Y12" i="19"/>
  <c r="Y11" i="19"/>
  <c r="Y10" i="19"/>
  <c r="Y9" i="19"/>
  <c r="Y8" i="19"/>
  <c r="Y7" i="19"/>
  <c r="Y6" i="19"/>
  <c r="Y5" i="19"/>
  <c r="Y4" i="19"/>
  <c r="G23" i="18"/>
  <c r="G19" i="47" s="1"/>
  <c r="Y12" i="18"/>
  <c r="Y11" i="18"/>
  <c r="Y10" i="18"/>
  <c r="Y9" i="18"/>
  <c r="Y8" i="18"/>
  <c r="Y7" i="18"/>
  <c r="Y6" i="18"/>
  <c r="Y5" i="18"/>
  <c r="Y4" i="18"/>
  <c r="G23" i="17"/>
  <c r="G17" i="47" s="1"/>
  <c r="Y12" i="17"/>
  <c r="Y11" i="17"/>
  <c r="Y10" i="17"/>
  <c r="Y9" i="17"/>
  <c r="Y8" i="17"/>
  <c r="Y7" i="17"/>
  <c r="Y6" i="17"/>
  <c r="Y5" i="17"/>
  <c r="Y4" i="17"/>
  <c r="G23" i="16"/>
  <c r="G15" i="47" s="1"/>
  <c r="Y12" i="16"/>
  <c r="Y11" i="16"/>
  <c r="Y10" i="16"/>
  <c r="Y9" i="16"/>
  <c r="Y8" i="16"/>
  <c r="Y7" i="16"/>
  <c r="Y6" i="16"/>
  <c r="Y5" i="16"/>
  <c r="Y4" i="16"/>
  <c r="G23" i="15"/>
  <c r="G16" i="47" s="1"/>
  <c r="Y12" i="15"/>
  <c r="Y11" i="15"/>
  <c r="Y10" i="15"/>
  <c r="Y9" i="15"/>
  <c r="Y8" i="15"/>
  <c r="Y7" i="15"/>
  <c r="Y6" i="15"/>
  <c r="Y5" i="15"/>
  <c r="Y4" i="15"/>
  <c r="Y19" i="15" s="1"/>
  <c r="G23" i="14"/>
  <c r="G14" i="47" s="1"/>
  <c r="Y12" i="14"/>
  <c r="Y11" i="14"/>
  <c r="Y10" i="14"/>
  <c r="Y9" i="14"/>
  <c r="Y8" i="14"/>
  <c r="Y7" i="14"/>
  <c r="Y6" i="14"/>
  <c r="Y5" i="14"/>
  <c r="Y4" i="14"/>
  <c r="J35" i="47" l="1"/>
  <c r="M35" i="47"/>
  <c r="L35" i="47"/>
  <c r="K35" i="47"/>
  <c r="K33" i="47"/>
  <c r="M33" i="47"/>
  <c r="N33" i="47"/>
  <c r="L33" i="47"/>
  <c r="H34" i="47"/>
  <c r="J34" i="47" s="1"/>
  <c r="H31" i="47"/>
  <c r="N31" i="47" s="1"/>
  <c r="M31" i="47"/>
  <c r="H27" i="47"/>
  <c r="K27" i="47" s="1"/>
  <c r="H29" i="47"/>
  <c r="J29" i="47" s="1"/>
  <c r="Y19" i="17"/>
  <c r="H28" i="47"/>
  <c r="N28" i="47" s="1"/>
  <c r="H26" i="47"/>
  <c r="M26" i="47" s="1"/>
  <c r="AC10" i="18"/>
  <c r="AC10" i="16"/>
  <c r="AC10" i="19"/>
  <c r="AC10" i="14"/>
  <c r="AC10" i="15"/>
  <c r="AC10" i="17"/>
  <c r="G24" i="26"/>
  <c r="H23" i="23"/>
  <c r="D24" i="23" s="1"/>
  <c r="H23" i="20"/>
  <c r="C24" i="20" s="1"/>
  <c r="D24" i="26"/>
  <c r="F24" i="26"/>
  <c r="H23" i="24"/>
  <c r="E24" i="24" s="1"/>
  <c r="H23" i="25"/>
  <c r="D24" i="25" s="1"/>
  <c r="C24" i="27"/>
  <c r="E24" i="26"/>
  <c r="H23" i="21"/>
  <c r="D24" i="21" s="1"/>
  <c r="H23" i="22"/>
  <c r="E24" i="22" s="1"/>
  <c r="D24" i="27"/>
  <c r="G24" i="27"/>
  <c r="F24" i="27"/>
  <c r="C23" i="14"/>
  <c r="C14" i="47" s="1"/>
  <c r="C23" i="17"/>
  <c r="C17" i="47" s="1"/>
  <c r="D23" i="17"/>
  <c r="D17" i="47" s="1"/>
  <c r="F23" i="17"/>
  <c r="F17" i="47" s="1"/>
  <c r="F23" i="16"/>
  <c r="F15" i="47" s="1"/>
  <c r="C23" i="15"/>
  <c r="C16" i="47" s="1"/>
  <c r="F23" i="15"/>
  <c r="F16" i="47" s="1"/>
  <c r="D23" i="14"/>
  <c r="D14" i="47" s="1"/>
  <c r="F23" i="14"/>
  <c r="F14" i="47" s="1"/>
  <c r="C23" i="19"/>
  <c r="C24" i="47" s="1"/>
  <c r="D23" i="19"/>
  <c r="D24" i="47" s="1"/>
  <c r="E23" i="19"/>
  <c r="E24" i="47" s="1"/>
  <c r="F23" i="19"/>
  <c r="F24" i="47" s="1"/>
  <c r="C23" i="18"/>
  <c r="C19" i="47" s="1"/>
  <c r="D23" i="18"/>
  <c r="D19" i="47" s="1"/>
  <c r="E23" i="18"/>
  <c r="E19" i="47" s="1"/>
  <c r="F23" i="18"/>
  <c r="F19" i="47" s="1"/>
  <c r="E23" i="17"/>
  <c r="E17" i="47" s="1"/>
  <c r="D23" i="16"/>
  <c r="D15" i="47" s="1"/>
  <c r="C23" i="16"/>
  <c r="C15" i="47" s="1"/>
  <c r="E23" i="16"/>
  <c r="E15" i="47" s="1"/>
  <c r="D23" i="15"/>
  <c r="D16" i="47" s="1"/>
  <c r="E23" i="15"/>
  <c r="E16" i="47" s="1"/>
  <c r="E23" i="14"/>
  <c r="E14" i="47" s="1"/>
  <c r="J27" i="47" l="1"/>
  <c r="J31" i="47"/>
  <c r="M28" i="47"/>
  <c r="J28" i="47"/>
  <c r="K34" i="47"/>
  <c r="M34" i="47"/>
  <c r="L34" i="47"/>
  <c r="N34" i="47"/>
  <c r="L31" i="47"/>
  <c r="K31" i="47"/>
  <c r="L27" i="47"/>
  <c r="N27" i="47"/>
  <c r="M27" i="47"/>
  <c r="M29" i="47"/>
  <c r="L29" i="47"/>
  <c r="K29" i="47"/>
  <c r="N29" i="47"/>
  <c r="K28" i="47"/>
  <c r="L28" i="47"/>
  <c r="J26" i="47"/>
  <c r="L26" i="47"/>
  <c r="N26" i="47"/>
  <c r="K26" i="47"/>
  <c r="H24" i="47"/>
  <c r="L24" i="47" s="1"/>
  <c r="H17" i="47"/>
  <c r="J17" i="47" s="1"/>
  <c r="H19" i="47"/>
  <c r="J19" i="47" s="1"/>
  <c r="H16" i="47"/>
  <c r="H15" i="47"/>
  <c r="N15" i="47" s="1"/>
  <c r="H14" i="47"/>
  <c r="J14" i="47" s="1"/>
  <c r="C24" i="25"/>
  <c r="F24" i="25"/>
  <c r="E24" i="25"/>
  <c r="F24" i="23"/>
  <c r="E24" i="20"/>
  <c r="G24" i="20"/>
  <c r="C24" i="21"/>
  <c r="G24" i="23"/>
  <c r="E24" i="23"/>
  <c r="C24" i="23"/>
  <c r="F24" i="20"/>
  <c r="D24" i="20"/>
  <c r="G24" i="24"/>
  <c r="F24" i="24"/>
  <c r="C24" i="24"/>
  <c r="D24" i="24"/>
  <c r="G24" i="25"/>
  <c r="D24" i="22"/>
  <c r="F24" i="21"/>
  <c r="G24" i="21"/>
  <c r="E24" i="21"/>
  <c r="G24" i="22"/>
  <c r="C24" i="22"/>
  <c r="F24" i="22"/>
  <c r="H23" i="15"/>
  <c r="C24" i="15" s="1"/>
  <c r="H23" i="19"/>
  <c r="D24" i="19" s="1"/>
  <c r="H23" i="14"/>
  <c r="D24" i="14" s="1"/>
  <c r="H23" i="17"/>
  <c r="C24" i="17" s="1"/>
  <c r="H23" i="18"/>
  <c r="F24" i="18" s="1"/>
  <c r="H23" i="16"/>
  <c r="G24" i="16" s="1"/>
  <c r="J24" i="47" l="1"/>
  <c r="K24" i="47"/>
  <c r="N24" i="47"/>
  <c r="M24" i="47"/>
  <c r="M17" i="47"/>
  <c r="N17" i="47"/>
  <c r="K17" i="47"/>
  <c r="L17" i="47"/>
  <c r="L19" i="47"/>
  <c r="N19" i="47"/>
  <c r="M19" i="47"/>
  <c r="K19" i="47"/>
  <c r="K16" i="47"/>
  <c r="N16" i="47"/>
  <c r="J16" i="47"/>
  <c r="M16" i="47"/>
  <c r="L16" i="47"/>
  <c r="L15" i="47"/>
  <c r="J15" i="47"/>
  <c r="M15" i="47"/>
  <c r="K15" i="47"/>
  <c r="M14" i="47"/>
  <c r="N14" i="47"/>
  <c r="K14" i="47"/>
  <c r="L14" i="47"/>
  <c r="E24" i="14"/>
  <c r="C24" i="14"/>
  <c r="E24" i="18"/>
  <c r="D24" i="15"/>
  <c r="G24" i="15"/>
  <c r="C24" i="19"/>
  <c r="F24" i="17"/>
  <c r="E24" i="19"/>
  <c r="E24" i="17"/>
  <c r="E24" i="15"/>
  <c r="F24" i="15"/>
  <c r="G24" i="14"/>
  <c r="F24" i="14"/>
  <c r="F24" i="19"/>
  <c r="G24" i="19"/>
  <c r="C24" i="18"/>
  <c r="G24" i="17"/>
  <c r="D24" i="17"/>
  <c r="G24" i="18"/>
  <c r="D24" i="18"/>
  <c r="F24" i="16"/>
  <c r="D24" i="16"/>
  <c r="E24" i="16"/>
  <c r="C24" i="16"/>
  <c r="Y6" i="13"/>
  <c r="Y7" i="13"/>
  <c r="Y8" i="13"/>
  <c r="G23" i="13" l="1"/>
  <c r="G13" i="47" s="1"/>
  <c r="Y12" i="13"/>
  <c r="Y11" i="13"/>
  <c r="Y10" i="13"/>
  <c r="Y9" i="13"/>
  <c r="Y5" i="13"/>
  <c r="Y4" i="13"/>
  <c r="AC10" i="13" l="1"/>
  <c r="E23" i="13"/>
  <c r="E13" i="47" s="1"/>
  <c r="C23" i="13"/>
  <c r="C13" i="47" s="1"/>
  <c r="D23" i="13"/>
  <c r="D13" i="47" s="1"/>
  <c r="F23" i="13"/>
  <c r="F13" i="47" s="1"/>
  <c r="G23" i="12"/>
  <c r="G9" i="47" s="1"/>
  <c r="Y4" i="12"/>
  <c r="G23" i="11"/>
  <c r="G22" i="47" s="1"/>
  <c r="Y12" i="11"/>
  <c r="Y11" i="11"/>
  <c r="Y10" i="11"/>
  <c r="Y9" i="11"/>
  <c r="Y8" i="11"/>
  <c r="Y7" i="11"/>
  <c r="Y5" i="11"/>
  <c r="Y4" i="11"/>
  <c r="H13" i="47" l="1"/>
  <c r="J13" i="47" s="1"/>
  <c r="AC10" i="11"/>
  <c r="AC10" i="12"/>
  <c r="H23" i="13"/>
  <c r="D24" i="13" s="1"/>
  <c r="F23" i="12"/>
  <c r="F9" i="47" s="1"/>
  <c r="D23" i="12"/>
  <c r="D9" i="47" s="1"/>
  <c r="E23" i="12"/>
  <c r="E9" i="47" s="1"/>
  <c r="C23" i="11"/>
  <c r="C22" i="47" s="1"/>
  <c r="D23" i="11"/>
  <c r="D22" i="47" s="1"/>
  <c r="E23" i="11"/>
  <c r="E22" i="47" s="1"/>
  <c r="F23" i="11"/>
  <c r="F22" i="47" s="1"/>
  <c r="H22" i="47" l="1"/>
  <c r="J22" i="47" s="1"/>
  <c r="L13" i="47"/>
  <c r="N13" i="47"/>
  <c r="M13" i="47"/>
  <c r="K13" i="47"/>
  <c r="C24" i="13"/>
  <c r="E24" i="13"/>
  <c r="G24" i="13"/>
  <c r="F24" i="13"/>
  <c r="H23" i="11"/>
  <c r="E24" i="11" s="1"/>
  <c r="M22" i="47" l="1"/>
  <c r="N22" i="47"/>
  <c r="K22" i="47"/>
  <c r="L22" i="47"/>
  <c r="C24" i="11"/>
  <c r="F24" i="11"/>
  <c r="G24" i="11"/>
  <c r="D24" i="11"/>
  <c r="G23" i="10" l="1"/>
  <c r="G20" i="47" s="1"/>
  <c r="Y12" i="10"/>
  <c r="Y11" i="10"/>
  <c r="Y10" i="10"/>
  <c r="Y9" i="10"/>
  <c r="Y8" i="10"/>
  <c r="Y7" i="10"/>
  <c r="Y5" i="10"/>
  <c r="Y4" i="10"/>
  <c r="AC10" i="10" l="1"/>
  <c r="C23" i="10"/>
  <c r="C20" i="47" s="1"/>
  <c r="D23" i="10"/>
  <c r="D20" i="47" s="1"/>
  <c r="E23" i="10"/>
  <c r="E20" i="47" s="1"/>
  <c r="F23" i="10"/>
  <c r="F20" i="47" s="1"/>
  <c r="H20" i="47" l="1"/>
  <c r="J20" i="47" s="1"/>
  <c r="H23" i="10"/>
  <c r="E24" i="10" s="1"/>
  <c r="L20" i="47" l="1"/>
  <c r="M20" i="47"/>
  <c r="K20" i="47"/>
  <c r="N20" i="47"/>
  <c r="C24" i="10"/>
  <c r="D24" i="10"/>
  <c r="F24" i="10"/>
  <c r="G24" i="10"/>
  <c r="G23" i="9" l="1"/>
  <c r="G25" i="47" s="1"/>
  <c r="Y4" i="9"/>
  <c r="AC10" i="9" l="1"/>
  <c r="C23" i="9"/>
  <c r="C25" i="47" s="1"/>
  <c r="D23" i="9"/>
  <c r="D25" i="47" s="1"/>
  <c r="E23" i="9"/>
  <c r="E25" i="47" s="1"/>
  <c r="F23" i="9"/>
  <c r="F25" i="47" s="1"/>
  <c r="H25" i="47" l="1"/>
  <c r="H23" i="9"/>
  <c r="D24" i="9" s="1"/>
  <c r="M25" i="47" l="1"/>
  <c r="N25" i="47"/>
  <c r="L25" i="47"/>
  <c r="J25" i="47"/>
  <c r="K25" i="47"/>
  <c r="G24" i="9"/>
  <c r="E24" i="9"/>
  <c r="C24" i="9"/>
  <c r="F24" i="9"/>
  <c r="G23" i="8" l="1"/>
  <c r="G23" i="47" s="1"/>
  <c r="Y4" i="8"/>
  <c r="Y19" i="8" s="1"/>
  <c r="AC10" i="8" l="1"/>
  <c r="D23" i="8"/>
  <c r="D23" i="47" s="1"/>
  <c r="C23" i="8"/>
  <c r="C23" i="47" s="1"/>
  <c r="E23" i="8"/>
  <c r="E23" i="47" s="1"/>
  <c r="F23" i="8"/>
  <c r="F23" i="47" s="1"/>
  <c r="H23" i="47" l="1"/>
  <c r="N23" i="47" s="1"/>
  <c r="H23" i="8"/>
  <c r="E24" i="8" s="1"/>
  <c r="M23" i="47" l="1"/>
  <c r="J23" i="47"/>
  <c r="L23" i="47"/>
  <c r="K23" i="47"/>
  <c r="D24" i="8"/>
  <c r="F24" i="8"/>
  <c r="C24" i="8"/>
  <c r="G24" i="8"/>
  <c r="G23" i="7" l="1"/>
  <c r="G10" i="47" s="1"/>
  <c r="Y12" i="7"/>
  <c r="Y11" i="7"/>
  <c r="Y10" i="7"/>
  <c r="Y9" i="7"/>
  <c r="Y8" i="7"/>
  <c r="Y7" i="7"/>
  <c r="Y5" i="7"/>
  <c r="Y4" i="7"/>
  <c r="Y19" i="7" s="1"/>
  <c r="AC11" i="7" l="1"/>
  <c r="C23" i="7"/>
  <c r="C10" i="47" s="1"/>
  <c r="D23" i="7"/>
  <c r="D10" i="47" s="1"/>
  <c r="E23" i="7"/>
  <c r="E10" i="47" s="1"/>
  <c r="F23" i="7"/>
  <c r="F10" i="47" s="1"/>
  <c r="H10" i="47" l="1"/>
  <c r="N10" i="47" s="1"/>
  <c r="H23" i="7"/>
  <c r="E24" i="7" s="1"/>
  <c r="L10" i="47" l="1"/>
  <c r="J10" i="47"/>
  <c r="M10" i="47"/>
  <c r="K10" i="47"/>
  <c r="G24" i="7"/>
  <c r="C24" i="7"/>
  <c r="D24" i="7"/>
  <c r="F24" i="7"/>
  <c r="G23" i="6" l="1"/>
  <c r="G12" i="47" s="1"/>
  <c r="Y12" i="6"/>
  <c r="Y11" i="6"/>
  <c r="Y10" i="6"/>
  <c r="Y9" i="6"/>
  <c r="Y8" i="6"/>
  <c r="Y7" i="6"/>
  <c r="Y5" i="6"/>
  <c r="Y4" i="6"/>
  <c r="G23" i="5"/>
  <c r="G11" i="47" s="1"/>
  <c r="Y12" i="5"/>
  <c r="Y11" i="5"/>
  <c r="Y10" i="5"/>
  <c r="Y9" i="5"/>
  <c r="Y8" i="5"/>
  <c r="Y7" i="5"/>
  <c r="Y5" i="5"/>
  <c r="Y4" i="5"/>
  <c r="Y19" i="6" l="1"/>
  <c r="AC10" i="5"/>
  <c r="AC10" i="6"/>
  <c r="E23" i="6"/>
  <c r="E12" i="47" s="1"/>
  <c r="C23" i="6"/>
  <c r="C12" i="47" s="1"/>
  <c r="D23" i="6"/>
  <c r="D12" i="47" s="1"/>
  <c r="F23" i="6"/>
  <c r="F12" i="47" s="1"/>
  <c r="C23" i="5"/>
  <c r="C11" i="47" s="1"/>
  <c r="D23" i="5"/>
  <c r="D11" i="47" s="1"/>
  <c r="F23" i="5"/>
  <c r="F11" i="47" s="1"/>
  <c r="E23" i="5"/>
  <c r="E11" i="47" s="1"/>
  <c r="H12" i="47" l="1"/>
  <c r="J12" i="47" s="1"/>
  <c r="H11" i="47"/>
  <c r="J11" i="47" s="1"/>
  <c r="H23" i="6"/>
  <c r="E24" i="6" s="1"/>
  <c r="H23" i="5"/>
  <c r="E24" i="5" s="1"/>
  <c r="K12" i="47" l="1"/>
  <c r="N12" i="47"/>
  <c r="L12" i="47"/>
  <c r="M12" i="47"/>
  <c r="K11" i="47"/>
  <c r="M11" i="47"/>
  <c r="N11" i="47"/>
  <c r="L11" i="47"/>
  <c r="D24" i="5"/>
  <c r="C24" i="5"/>
  <c r="D24" i="6"/>
  <c r="G24" i="6"/>
  <c r="F24" i="6"/>
  <c r="C24" i="6"/>
  <c r="G24" i="5"/>
  <c r="F24" i="5"/>
  <c r="G23" i="4" l="1"/>
  <c r="G18" i="47" s="1"/>
  <c r="Y12" i="4"/>
  <c r="Y11" i="4"/>
  <c r="Y10" i="4"/>
  <c r="Y9" i="4"/>
  <c r="Y8" i="4"/>
  <c r="Y7" i="4"/>
  <c r="Y5" i="4"/>
  <c r="Y4" i="4"/>
  <c r="AC10" i="4" l="1"/>
  <c r="C23" i="4"/>
  <c r="C18" i="47" s="1"/>
  <c r="F23" i="4"/>
  <c r="F18" i="47" s="1"/>
  <c r="D23" i="4"/>
  <c r="D18" i="47" s="1"/>
  <c r="E23" i="4"/>
  <c r="E18" i="47" s="1"/>
  <c r="H18" i="47" l="1"/>
  <c r="N18" i="47" s="1"/>
  <c r="H23" i="4"/>
  <c r="G24" i="4" s="1"/>
  <c r="L18" i="47" l="1"/>
  <c r="K18" i="47"/>
  <c r="M18" i="47"/>
  <c r="J18" i="47"/>
  <c r="C24" i="4"/>
  <c r="E24" i="4"/>
  <c r="F24" i="4"/>
  <c r="D24" i="4"/>
  <c r="G23" i="1" l="1"/>
  <c r="G21" i="47" s="1"/>
  <c r="G52" i="47" l="1"/>
  <c r="E23" i="1"/>
  <c r="E21" i="47" s="1"/>
  <c r="E52" i="47" s="1"/>
  <c r="C23" i="1"/>
  <c r="C21" i="47" s="1"/>
  <c r="D23" i="1"/>
  <c r="D21" i="47" s="1"/>
  <c r="F23" i="1"/>
  <c r="F21" i="47" s="1"/>
  <c r="F52" i="47" l="1"/>
  <c r="H21" i="47"/>
  <c r="D52" i="47"/>
  <c r="H23" i="1"/>
  <c r="G24" i="1" s="1"/>
  <c r="L21" i="47" l="1"/>
  <c r="N21" i="47"/>
  <c r="M21" i="47"/>
  <c r="J21" i="47"/>
  <c r="K21" i="47"/>
  <c r="E24" i="1"/>
  <c r="C24" i="1"/>
  <c r="D24" i="1"/>
  <c r="F24" i="1"/>
  <c r="Y4" i="1" l="1"/>
  <c r="Y19" i="1" s="1"/>
  <c r="AC10" i="1" l="1"/>
  <c r="C23" i="12" l="1"/>
  <c r="C9" i="47" s="1"/>
  <c r="H9" i="47" l="1"/>
  <c r="C52" i="47"/>
  <c r="H23" i="12"/>
  <c r="E24" i="12" s="1"/>
  <c r="C24" i="12" l="1"/>
  <c r="D24" i="12"/>
  <c r="F24" i="12"/>
  <c r="G24" i="12"/>
  <c r="J9" i="47"/>
  <c r="N9" i="47"/>
  <c r="K9" i="47"/>
  <c r="L9" i="47"/>
  <c r="M9" i="47"/>
  <c r="H52" i="47"/>
  <c r="F53" i="47" l="1"/>
  <c r="D53" i="47"/>
  <c r="H53" i="47"/>
  <c r="E53" i="47"/>
  <c r="G53" i="47"/>
  <c r="C53" i="47"/>
</calcChain>
</file>

<file path=xl/sharedStrings.xml><?xml version="1.0" encoding="utf-8"?>
<sst xmlns="http://schemas.openxmlformats.org/spreadsheetml/2006/main" count="1362" uniqueCount="90">
  <si>
    <t>BEL</t>
  </si>
  <si>
    <t>5K</t>
  </si>
  <si>
    <t>10K</t>
  </si>
  <si>
    <t>42K</t>
  </si>
  <si>
    <t>3SC</t>
  </si>
  <si>
    <t>110H</t>
  </si>
  <si>
    <t>400H</t>
  </si>
  <si>
    <t>HJ</t>
  </si>
  <si>
    <t>PV</t>
  </si>
  <si>
    <t>LJ</t>
  </si>
  <si>
    <t>TJ</t>
  </si>
  <si>
    <t>SP</t>
  </si>
  <si>
    <t>DT</t>
  </si>
  <si>
    <t>HT</t>
  </si>
  <si>
    <t>JT</t>
  </si>
  <si>
    <t>4X100</t>
  </si>
  <si>
    <t>4X400</t>
  </si>
  <si>
    <t>RUN</t>
  </si>
  <si>
    <t>JUMP</t>
  </si>
  <si>
    <t>THROW</t>
  </si>
  <si>
    <t>COMB</t>
  </si>
  <si>
    <t>RUS</t>
  </si>
  <si>
    <t>GER</t>
  </si>
  <si>
    <t>GBR</t>
  </si>
  <si>
    <t>FRA</t>
  </si>
  <si>
    <t>POL</t>
  </si>
  <si>
    <t>UKR</t>
  </si>
  <si>
    <t>ESP</t>
  </si>
  <si>
    <t>ITA</t>
  </si>
  <si>
    <t>POR</t>
  </si>
  <si>
    <t>BLR</t>
  </si>
  <si>
    <t>CZE</t>
  </si>
  <si>
    <t>FIN</t>
  </si>
  <si>
    <t>SWE</t>
  </si>
  <si>
    <t>HUN</t>
  </si>
  <si>
    <t>SVK</t>
  </si>
  <si>
    <t>CRO</t>
  </si>
  <si>
    <t>NED</t>
  </si>
  <si>
    <t>SLO</t>
  </si>
  <si>
    <t>EST</t>
  </si>
  <si>
    <t>GRE</t>
  </si>
  <si>
    <t>IRL</t>
  </si>
  <si>
    <t>LAT</t>
  </si>
  <si>
    <t>CYP</t>
  </si>
  <si>
    <t>NOR</t>
  </si>
  <si>
    <t>TUR</t>
  </si>
  <si>
    <t>BUL</t>
  </si>
  <si>
    <t>SRB</t>
  </si>
  <si>
    <t>LTU</t>
  </si>
  <si>
    <t>AZE</t>
  </si>
  <si>
    <t>AUT</t>
  </si>
  <si>
    <t>SUI</t>
  </si>
  <si>
    <t>BIH</t>
  </si>
  <si>
    <t>GEO</t>
  </si>
  <si>
    <t>MDA</t>
  </si>
  <si>
    <t>DEN</t>
  </si>
  <si>
    <t>ISR</t>
  </si>
  <si>
    <t>ROU</t>
  </si>
  <si>
    <t>ISL</t>
  </si>
  <si>
    <t>4 x 400</t>
  </si>
  <si>
    <t>4 x 100</t>
  </si>
  <si>
    <t>110H/100H</t>
  </si>
  <si>
    <t>TOT</t>
  </si>
  <si>
    <t>LUX</t>
  </si>
  <si>
    <t>rank EAA</t>
  </si>
  <si>
    <t>pts</t>
  </si>
  <si>
    <t>%</t>
  </si>
  <si>
    <t>SPRINT</t>
  </si>
  <si>
    <t>4x400</t>
  </si>
  <si>
    <t>MNE</t>
  </si>
  <si>
    <t>Rank EAA</t>
  </si>
  <si>
    <t>ALB</t>
  </si>
  <si>
    <t>Top 16 Placing Scorings of EAA countries at OG and WC 2003 - 2022</t>
  </si>
  <si>
    <t>Total Scorings and Scorings by discipline groups</t>
  </si>
  <si>
    <t>Scorings by EAA country</t>
  </si>
  <si>
    <t>Total Scorings and Scorings by Discipline Group</t>
  </si>
  <si>
    <t>Scorings by Discipline Groups in %</t>
  </si>
  <si>
    <t>Normal Distribution by Discipline Group in %</t>
  </si>
  <si>
    <t>Distribution EAA</t>
  </si>
  <si>
    <t>Normal Distribution</t>
  </si>
  <si>
    <t>Scoring EAA vs.</t>
  </si>
  <si>
    <t>European Countries score relatively better in the Discipline Groups JUMP, THROW and COMB</t>
  </si>
  <si>
    <t>at OG and WC and relatively underperform in the Discipline Groups SPRINT and RUN (Top 16 placings).</t>
  </si>
  <si>
    <t>How to read these sheets ?</t>
  </si>
  <si>
    <t>Top 16 Scorings by EAA country at OG and WC 2003 - 2022 are presented by discipline and by discipline group.</t>
  </si>
  <si>
    <t xml:space="preserve">From each EAA country a performance profile is drawn, based on the disciplines and the discipline groups that </t>
  </si>
  <si>
    <t>they perform best in.</t>
  </si>
  <si>
    <t>For each country the Top 5 disciplines are classified with their share in the total scoring of that country.</t>
  </si>
  <si>
    <t>disciplines of each discipline group at the Championship.</t>
  </si>
  <si>
    <t>The Scoring by Discipline of every country is compared to what the normal distribution would be, based on the number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</si>
</sst>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7"/>
      <name val="Verdan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rgb="FFA5002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0" xfId="0" applyFont="1"/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0" xfId="0" applyNumberFormat="1" applyFont="1"/>
    <xf numFmtId="10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/>
    <xf numFmtId="0" fontId="4" fillId="0" borderId="0" xfId="0" applyFont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colors>
    <mruColors>
      <color rgb="FFA50021"/>
      <color rgb="FFFFD5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39682-2F94-40F1-A861-80BEDDC55511}">
  <dimension ref="B3:B18"/>
  <sheetViews>
    <sheetView workbookViewId="0">
      <selection activeCell="B16" sqref="B16"/>
    </sheetView>
  </sheetViews>
  <sheetFormatPr defaultRowHeight="12.75" x14ac:dyDescent="0.2"/>
  <cols>
    <col min="1" max="16384" width="9.140625" style="43"/>
  </cols>
  <sheetData>
    <row r="3" spans="2:2" ht="15.75" x14ac:dyDescent="0.25">
      <c r="B3" s="42" t="s">
        <v>83</v>
      </c>
    </row>
    <row r="5" spans="2:2" x14ac:dyDescent="0.2">
      <c r="B5" s="43" t="s">
        <v>84</v>
      </c>
    </row>
    <row r="6" spans="2:2" x14ac:dyDescent="0.2">
      <c r="B6" s="43" t="s">
        <v>85</v>
      </c>
    </row>
    <row r="7" spans="2:2" x14ac:dyDescent="0.2">
      <c r="B7" s="43" t="s">
        <v>86</v>
      </c>
    </row>
    <row r="8" spans="2:2" ht="5.0999999999999996" customHeight="1" x14ac:dyDescent="0.2"/>
    <row r="9" spans="2:2" x14ac:dyDescent="0.2">
      <c r="B9" s="43" t="s">
        <v>87</v>
      </c>
    </row>
    <row r="10" spans="2:2" x14ac:dyDescent="0.2">
      <c r="B10" s="43" t="s">
        <v>89</v>
      </c>
    </row>
    <row r="11" spans="2:2" x14ac:dyDescent="0.2">
      <c r="B11" s="43" t="s">
        <v>88</v>
      </c>
    </row>
    <row r="12" spans="2:2" ht="5.0999999999999996" customHeight="1" x14ac:dyDescent="0.2"/>
    <row r="16" spans="2:2" ht="5.0999999999999996" customHeight="1" x14ac:dyDescent="0.2"/>
    <row r="18" ht="5.0999999999999996" customHeight="1" x14ac:dyDescent="0.2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C26"/>
  <sheetViews>
    <sheetView workbookViewId="0">
      <selection activeCell="Z7" sqref="Z7"/>
    </sheetView>
  </sheetViews>
  <sheetFormatPr defaultColWidth="9.140625" defaultRowHeight="15" x14ac:dyDescent="0.25"/>
  <cols>
    <col min="1" max="1" width="5.4257812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27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27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5</v>
      </c>
      <c r="G4" s="3">
        <v>24</v>
      </c>
      <c r="H4" s="3">
        <v>23</v>
      </c>
      <c r="I4" s="3">
        <v>0</v>
      </c>
      <c r="J4" s="3">
        <v>22</v>
      </c>
      <c r="K4" s="3">
        <v>34</v>
      </c>
      <c r="L4" s="3">
        <v>13</v>
      </c>
      <c r="M4" s="3">
        <v>3</v>
      </c>
      <c r="N4" s="3">
        <v>10</v>
      </c>
      <c r="O4" s="3">
        <v>0</v>
      </c>
      <c r="P4" s="3">
        <v>19</v>
      </c>
      <c r="Q4" s="3">
        <v>0</v>
      </c>
      <c r="R4" s="3">
        <v>2</v>
      </c>
      <c r="S4" s="3">
        <v>9</v>
      </c>
      <c r="T4" s="3">
        <v>0</v>
      </c>
      <c r="U4" s="3">
        <v>0</v>
      </c>
      <c r="V4" s="3">
        <v>0</v>
      </c>
      <c r="W4" s="3">
        <v>4</v>
      </c>
      <c r="X4" s="3">
        <v>12</v>
      </c>
      <c r="Y4" s="3">
        <f>SUM(C4:X4)</f>
        <v>180</v>
      </c>
      <c r="AA4" s="13">
        <v>1</v>
      </c>
      <c r="AB4" s="6">
        <v>1500</v>
      </c>
      <c r="AC4" s="3">
        <v>283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4</v>
      </c>
      <c r="G5" s="3">
        <v>18</v>
      </c>
      <c r="H5" s="3">
        <v>0</v>
      </c>
      <c r="I5" s="3">
        <v>8</v>
      </c>
      <c r="J5" s="3">
        <v>0</v>
      </c>
      <c r="K5" s="3">
        <v>23</v>
      </c>
      <c r="L5" s="3">
        <v>10</v>
      </c>
      <c r="M5" s="3">
        <v>0</v>
      </c>
      <c r="N5" s="3">
        <v>7</v>
      </c>
      <c r="O5" s="3">
        <v>13</v>
      </c>
      <c r="P5" s="3">
        <v>20</v>
      </c>
      <c r="Q5" s="3">
        <v>0</v>
      </c>
      <c r="R5" s="3">
        <v>14</v>
      </c>
      <c r="S5" s="3">
        <v>4</v>
      </c>
      <c r="T5" s="3">
        <v>0</v>
      </c>
      <c r="U5" s="3">
        <v>0</v>
      </c>
      <c r="V5" s="3">
        <v>0</v>
      </c>
      <c r="W5" s="3">
        <v>0</v>
      </c>
      <c r="X5" s="3">
        <v>3</v>
      </c>
      <c r="Y5" s="3">
        <f>SUM(C5:X5)</f>
        <v>124</v>
      </c>
      <c r="AA5" s="13">
        <v>2</v>
      </c>
      <c r="AB5" s="6" t="s">
        <v>4</v>
      </c>
      <c r="AC5" s="3">
        <v>170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12</v>
      </c>
      <c r="G6" s="3">
        <v>40</v>
      </c>
      <c r="H6" s="3">
        <v>3</v>
      </c>
      <c r="I6" s="3">
        <v>7</v>
      </c>
      <c r="J6" s="3">
        <v>9</v>
      </c>
      <c r="K6" s="3">
        <v>20</v>
      </c>
      <c r="L6" s="3">
        <v>1</v>
      </c>
      <c r="M6" s="3">
        <v>0</v>
      </c>
      <c r="N6" s="3">
        <v>2</v>
      </c>
      <c r="O6" s="3">
        <v>8</v>
      </c>
      <c r="P6" s="3">
        <v>20</v>
      </c>
      <c r="Q6" s="3">
        <v>6</v>
      </c>
      <c r="R6" s="3">
        <v>1</v>
      </c>
      <c r="S6" s="3">
        <v>6</v>
      </c>
      <c r="T6" s="3">
        <v>0</v>
      </c>
      <c r="U6" s="3">
        <v>2</v>
      </c>
      <c r="V6" s="3">
        <v>1</v>
      </c>
      <c r="W6" s="3">
        <v>0</v>
      </c>
      <c r="X6" s="3">
        <v>0</v>
      </c>
      <c r="Y6" s="3">
        <f t="shared" ref="Y6:Y15" si="0">SUM(C6:X6)</f>
        <v>138</v>
      </c>
      <c r="AA6" s="13">
        <v>3</v>
      </c>
      <c r="AB6" s="6" t="s">
        <v>9</v>
      </c>
      <c r="AC6" s="3">
        <v>120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19</v>
      </c>
      <c r="G7" s="3">
        <v>24</v>
      </c>
      <c r="H7" s="3">
        <v>10</v>
      </c>
      <c r="I7" s="3">
        <v>0</v>
      </c>
      <c r="J7" s="3">
        <v>7</v>
      </c>
      <c r="K7" s="3">
        <v>21</v>
      </c>
      <c r="L7" s="3">
        <v>10</v>
      </c>
      <c r="M7" s="3">
        <v>0</v>
      </c>
      <c r="N7" s="3">
        <v>11</v>
      </c>
      <c r="O7" s="3">
        <v>0</v>
      </c>
      <c r="P7" s="3">
        <v>0</v>
      </c>
      <c r="Q7" s="3">
        <v>0</v>
      </c>
      <c r="R7" s="3">
        <v>0</v>
      </c>
      <c r="S7" s="3">
        <v>9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111</v>
      </c>
      <c r="AA7" s="13">
        <v>4</v>
      </c>
      <c r="AB7" s="6" t="s">
        <v>5</v>
      </c>
      <c r="AC7" s="3">
        <v>115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7</v>
      </c>
      <c r="G8" s="3">
        <v>32</v>
      </c>
      <c r="H8" s="3">
        <v>9</v>
      </c>
      <c r="I8" s="3">
        <v>0</v>
      </c>
      <c r="J8" s="3">
        <v>1</v>
      </c>
      <c r="K8" s="3">
        <v>7</v>
      </c>
      <c r="L8" s="3">
        <v>17</v>
      </c>
      <c r="M8" s="3">
        <v>0</v>
      </c>
      <c r="N8" s="3">
        <v>10</v>
      </c>
      <c r="O8" s="3">
        <v>4</v>
      </c>
      <c r="P8" s="3">
        <v>12</v>
      </c>
      <c r="Q8" s="3">
        <v>1</v>
      </c>
      <c r="R8" s="3">
        <v>0</v>
      </c>
      <c r="S8" s="3">
        <v>20</v>
      </c>
      <c r="T8" s="3">
        <v>0</v>
      </c>
      <c r="U8" s="3">
        <v>8</v>
      </c>
      <c r="V8" s="3">
        <v>0</v>
      </c>
      <c r="W8" s="3">
        <v>0</v>
      </c>
      <c r="X8" s="3">
        <v>0</v>
      </c>
      <c r="Y8" s="3">
        <f t="shared" si="0"/>
        <v>128</v>
      </c>
      <c r="AA8" s="13">
        <v>5</v>
      </c>
      <c r="AB8" s="6" t="s">
        <v>7</v>
      </c>
      <c r="AC8" s="3">
        <v>113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10</v>
      </c>
      <c r="G9" s="3">
        <v>27</v>
      </c>
      <c r="H9" s="3">
        <v>7</v>
      </c>
      <c r="I9" s="3">
        <v>2</v>
      </c>
      <c r="J9" s="3">
        <v>9</v>
      </c>
      <c r="K9" s="3">
        <v>28</v>
      </c>
      <c r="L9" s="3">
        <v>0</v>
      </c>
      <c r="M9" s="3">
        <v>0</v>
      </c>
      <c r="N9" s="3">
        <v>12</v>
      </c>
      <c r="O9" s="3">
        <v>0</v>
      </c>
      <c r="P9" s="3">
        <v>0</v>
      </c>
      <c r="Q9" s="3">
        <v>0</v>
      </c>
      <c r="R9" s="3">
        <v>0</v>
      </c>
      <c r="S9" s="3">
        <v>8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103</v>
      </c>
      <c r="AC9" s="3">
        <f>SUM(AC4:AC8)</f>
        <v>801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31</v>
      </c>
      <c r="H10" s="3">
        <v>5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1</v>
      </c>
      <c r="O10" s="3">
        <v>2</v>
      </c>
      <c r="P10" s="3">
        <v>0</v>
      </c>
      <c r="Q10" s="3">
        <v>0</v>
      </c>
      <c r="R10" s="3">
        <v>0</v>
      </c>
      <c r="S10" s="3">
        <v>6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45</v>
      </c>
      <c r="AC10" s="27">
        <f>AC9/Y19</f>
        <v>0.5625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2</v>
      </c>
      <c r="G11" s="3">
        <v>0</v>
      </c>
      <c r="H11" s="3">
        <v>0</v>
      </c>
      <c r="I11" s="3">
        <v>0</v>
      </c>
      <c r="J11" s="3">
        <v>0</v>
      </c>
      <c r="K11" s="3">
        <v>5</v>
      </c>
      <c r="L11" s="3">
        <v>0</v>
      </c>
      <c r="M11" s="3">
        <v>0</v>
      </c>
      <c r="N11" s="3">
        <v>13</v>
      </c>
      <c r="O11" s="3">
        <v>5</v>
      </c>
      <c r="P11" s="3">
        <v>3</v>
      </c>
      <c r="Q11" s="3">
        <v>0</v>
      </c>
      <c r="R11" s="3">
        <v>2</v>
      </c>
      <c r="S11" s="3">
        <v>13</v>
      </c>
      <c r="T11" s="3">
        <v>1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44</v>
      </c>
    </row>
    <row r="12" spans="2:29" x14ac:dyDescent="0.25">
      <c r="B12" s="3">
        <v>2013</v>
      </c>
      <c r="C12" s="3">
        <v>0</v>
      </c>
      <c r="D12" s="3">
        <v>2</v>
      </c>
      <c r="E12" s="3">
        <v>1</v>
      </c>
      <c r="F12" s="3">
        <v>0</v>
      </c>
      <c r="G12" s="3">
        <v>0</v>
      </c>
      <c r="H12" s="3">
        <v>7</v>
      </c>
      <c r="I12" s="3">
        <v>0</v>
      </c>
      <c r="J12" s="3">
        <v>14</v>
      </c>
      <c r="K12" s="3">
        <v>12</v>
      </c>
      <c r="L12" s="3">
        <v>0</v>
      </c>
      <c r="M12" s="3">
        <v>0</v>
      </c>
      <c r="N12" s="3">
        <v>14</v>
      </c>
      <c r="O12" s="3">
        <v>0</v>
      </c>
      <c r="P12" s="3">
        <v>13</v>
      </c>
      <c r="Q12" s="3">
        <v>0</v>
      </c>
      <c r="R12" s="3">
        <v>0</v>
      </c>
      <c r="S12" s="3">
        <v>13</v>
      </c>
      <c r="T12" s="3">
        <v>0</v>
      </c>
      <c r="U12" s="3">
        <v>0</v>
      </c>
      <c r="V12" s="3">
        <v>0</v>
      </c>
      <c r="W12" s="3">
        <v>8</v>
      </c>
      <c r="X12" s="3">
        <v>1</v>
      </c>
      <c r="Y12" s="3">
        <f t="shared" si="0"/>
        <v>85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5</v>
      </c>
      <c r="G13" s="3">
        <v>0</v>
      </c>
      <c r="H13" s="3">
        <v>0</v>
      </c>
      <c r="I13" s="3">
        <v>1</v>
      </c>
      <c r="J13" s="3">
        <v>4</v>
      </c>
      <c r="K13" s="3">
        <v>0</v>
      </c>
      <c r="L13" s="3">
        <v>0</v>
      </c>
      <c r="M13" s="3">
        <v>0</v>
      </c>
      <c r="N13" s="3">
        <v>12</v>
      </c>
      <c r="O13" s="3">
        <v>1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23</v>
      </c>
    </row>
    <row r="14" spans="2:29" x14ac:dyDescent="0.25">
      <c r="B14" s="3">
        <v>2016</v>
      </c>
      <c r="C14" s="3">
        <v>0</v>
      </c>
      <c r="D14" s="3">
        <v>7</v>
      </c>
      <c r="E14" s="3">
        <v>0</v>
      </c>
      <c r="F14" s="3">
        <v>0</v>
      </c>
      <c r="G14" s="3">
        <v>10</v>
      </c>
      <c r="H14" s="3">
        <v>0</v>
      </c>
      <c r="I14" s="3">
        <v>0</v>
      </c>
      <c r="J14" s="3">
        <v>0</v>
      </c>
      <c r="K14" s="3">
        <v>0</v>
      </c>
      <c r="L14" s="3">
        <v>16</v>
      </c>
      <c r="M14" s="3">
        <v>6</v>
      </c>
      <c r="N14" s="3">
        <v>16</v>
      </c>
      <c r="O14" s="3">
        <v>0</v>
      </c>
      <c r="P14" s="3">
        <v>0</v>
      </c>
      <c r="Q14" s="3">
        <v>0</v>
      </c>
      <c r="R14" s="3">
        <v>3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58</v>
      </c>
    </row>
    <row r="15" spans="2:29" x14ac:dyDescent="0.25">
      <c r="B15" s="3">
        <v>2017</v>
      </c>
      <c r="C15" s="3">
        <v>0</v>
      </c>
      <c r="D15" s="3">
        <v>0</v>
      </c>
      <c r="E15" s="3">
        <v>3</v>
      </c>
      <c r="F15" s="3">
        <v>1</v>
      </c>
      <c r="G15" s="3">
        <v>13</v>
      </c>
      <c r="H15" s="3">
        <v>0</v>
      </c>
      <c r="I15" s="3">
        <v>0</v>
      </c>
      <c r="J15" s="3">
        <v>0</v>
      </c>
      <c r="K15" s="3">
        <v>0</v>
      </c>
      <c r="L15" s="3">
        <v>10</v>
      </c>
      <c r="M15" s="3">
        <v>0</v>
      </c>
      <c r="N15" s="3">
        <v>5</v>
      </c>
      <c r="O15" s="3">
        <v>1</v>
      </c>
      <c r="P15" s="3">
        <v>0</v>
      </c>
      <c r="Q15" s="3">
        <v>17</v>
      </c>
      <c r="R15" s="3">
        <v>0</v>
      </c>
      <c r="S15" s="3">
        <v>0</v>
      </c>
      <c r="T15" s="3">
        <v>0</v>
      </c>
      <c r="U15" s="3">
        <v>0</v>
      </c>
      <c r="V15" s="3">
        <v>11</v>
      </c>
      <c r="W15" s="3">
        <v>0</v>
      </c>
      <c r="X15" s="3">
        <v>12</v>
      </c>
      <c r="Y15" s="3">
        <f t="shared" si="0"/>
        <v>73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12</v>
      </c>
      <c r="G16" s="3">
        <v>1</v>
      </c>
      <c r="H16" s="3">
        <v>0</v>
      </c>
      <c r="I16" s="3">
        <v>0</v>
      </c>
      <c r="J16" s="3">
        <v>8</v>
      </c>
      <c r="K16" s="3">
        <v>6</v>
      </c>
      <c r="L16" s="3">
        <v>12</v>
      </c>
      <c r="M16" s="3">
        <v>0</v>
      </c>
      <c r="N16" s="3">
        <v>0</v>
      </c>
      <c r="O16" s="3">
        <v>0</v>
      </c>
      <c r="P16" s="3">
        <v>10</v>
      </c>
      <c r="Q16" s="3">
        <v>11</v>
      </c>
      <c r="R16" s="3">
        <v>0</v>
      </c>
      <c r="S16" s="3">
        <v>0</v>
      </c>
      <c r="T16" s="3">
        <v>10</v>
      </c>
      <c r="U16" s="3">
        <v>0</v>
      </c>
      <c r="V16" s="3">
        <v>0</v>
      </c>
      <c r="W16" s="3">
        <v>0</v>
      </c>
      <c r="X16" s="3">
        <v>4</v>
      </c>
      <c r="Y16" s="3">
        <v>74</v>
      </c>
    </row>
    <row r="17" spans="1:26" x14ac:dyDescent="0.25">
      <c r="B17" s="3">
        <v>2021</v>
      </c>
      <c r="C17" s="3">
        <v>0</v>
      </c>
      <c r="D17" s="3">
        <v>0</v>
      </c>
      <c r="E17" s="3">
        <v>0</v>
      </c>
      <c r="F17" s="3">
        <v>12</v>
      </c>
      <c r="G17" s="3">
        <v>24</v>
      </c>
      <c r="H17" s="3">
        <v>9</v>
      </c>
      <c r="I17" s="3">
        <v>4</v>
      </c>
      <c r="J17" s="3">
        <v>12</v>
      </c>
      <c r="K17" s="3">
        <v>3</v>
      </c>
      <c r="L17" s="3">
        <v>11</v>
      </c>
      <c r="M17" s="3">
        <v>0</v>
      </c>
      <c r="N17" s="3">
        <v>0</v>
      </c>
      <c r="O17" s="3">
        <v>0</v>
      </c>
      <c r="P17" s="3">
        <v>13</v>
      </c>
      <c r="Q17" s="3">
        <v>14</v>
      </c>
      <c r="R17" s="3">
        <v>0</v>
      </c>
      <c r="S17" s="3">
        <v>0</v>
      </c>
      <c r="T17" s="3">
        <v>7</v>
      </c>
      <c r="U17" s="3">
        <v>0</v>
      </c>
      <c r="V17" s="3">
        <v>8</v>
      </c>
      <c r="W17" s="3">
        <v>0</v>
      </c>
      <c r="X17" s="3">
        <v>0</v>
      </c>
      <c r="Y17" s="3">
        <v>117</v>
      </c>
    </row>
    <row r="18" spans="1:26" x14ac:dyDescent="0.25">
      <c r="B18" s="3">
        <v>2022</v>
      </c>
      <c r="C18" s="3">
        <v>0</v>
      </c>
      <c r="D18" s="3">
        <v>0</v>
      </c>
      <c r="E18" s="3">
        <v>0</v>
      </c>
      <c r="F18" s="3">
        <v>2</v>
      </c>
      <c r="G18" s="3">
        <v>39</v>
      </c>
      <c r="H18" s="3">
        <v>0</v>
      </c>
      <c r="I18" s="3">
        <v>4</v>
      </c>
      <c r="J18" s="3">
        <v>0</v>
      </c>
      <c r="K18" s="3">
        <v>11</v>
      </c>
      <c r="L18" s="3">
        <v>15</v>
      </c>
      <c r="M18" s="3">
        <v>5</v>
      </c>
      <c r="N18" s="3">
        <v>0</v>
      </c>
      <c r="O18" s="3">
        <v>0</v>
      </c>
      <c r="P18" s="3">
        <v>10</v>
      </c>
      <c r="Q18" s="3">
        <v>0</v>
      </c>
      <c r="R18" s="3">
        <v>0</v>
      </c>
      <c r="S18" s="3">
        <v>0</v>
      </c>
      <c r="T18" s="3">
        <v>3</v>
      </c>
      <c r="U18" s="3">
        <v>0</v>
      </c>
      <c r="V18" s="3">
        <v>8</v>
      </c>
      <c r="W18" s="3">
        <v>20</v>
      </c>
      <c r="X18" s="3">
        <v>4</v>
      </c>
      <c r="Y18" s="3">
        <v>121</v>
      </c>
    </row>
    <row r="19" spans="1:26" x14ac:dyDescent="0.25">
      <c r="A19" s="5"/>
      <c r="B19" s="5"/>
      <c r="C19" s="5">
        <f>SUM(C4:C18)</f>
        <v>0</v>
      </c>
      <c r="D19" s="5">
        <f t="shared" ref="D19:Y19" si="1">SUM(D4:D18)</f>
        <v>9</v>
      </c>
      <c r="E19" s="5">
        <f t="shared" si="1"/>
        <v>4</v>
      </c>
      <c r="F19" s="5">
        <f t="shared" si="1"/>
        <v>91</v>
      </c>
      <c r="G19" s="5">
        <f t="shared" si="1"/>
        <v>283</v>
      </c>
      <c r="H19" s="5">
        <f t="shared" si="1"/>
        <v>73</v>
      </c>
      <c r="I19" s="5">
        <f t="shared" si="1"/>
        <v>26</v>
      </c>
      <c r="J19" s="5">
        <f t="shared" si="1"/>
        <v>86</v>
      </c>
      <c r="K19" s="5">
        <f t="shared" si="1"/>
        <v>170</v>
      </c>
      <c r="L19" s="5">
        <f t="shared" si="1"/>
        <v>115</v>
      </c>
      <c r="M19" s="5">
        <f t="shared" si="1"/>
        <v>14</v>
      </c>
      <c r="N19" s="5">
        <f t="shared" si="1"/>
        <v>113</v>
      </c>
      <c r="O19" s="5">
        <f t="shared" si="1"/>
        <v>34</v>
      </c>
      <c r="P19" s="5">
        <f t="shared" si="1"/>
        <v>120</v>
      </c>
      <c r="Q19" s="5">
        <f t="shared" si="1"/>
        <v>49</v>
      </c>
      <c r="R19" s="5">
        <f t="shared" si="1"/>
        <v>22</v>
      </c>
      <c r="S19" s="5">
        <f t="shared" si="1"/>
        <v>88</v>
      </c>
      <c r="T19" s="5">
        <f t="shared" si="1"/>
        <v>21</v>
      </c>
      <c r="U19" s="5">
        <f t="shared" si="1"/>
        <v>10</v>
      </c>
      <c r="V19" s="5">
        <f t="shared" si="1"/>
        <v>28</v>
      </c>
      <c r="W19" s="5">
        <f t="shared" si="1"/>
        <v>32</v>
      </c>
      <c r="X19" s="5">
        <f t="shared" si="1"/>
        <v>36</v>
      </c>
      <c r="Y19" s="5">
        <f t="shared" si="1"/>
        <v>1424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210</v>
      </c>
      <c r="D23" s="6">
        <f>F19+G19+H19+I19+J19+K19</f>
        <v>729</v>
      </c>
      <c r="E23" s="6">
        <f>N19+O19+P19+Q19</f>
        <v>316</v>
      </c>
      <c r="F23" s="6">
        <f>R19+S19+T19+U19</f>
        <v>141</v>
      </c>
      <c r="G23" s="6">
        <f>V19</f>
        <v>28</v>
      </c>
      <c r="H23" s="5">
        <f>SUM(C23:G23)</f>
        <v>1424</v>
      </c>
    </row>
    <row r="24" spans="1:26" x14ac:dyDescent="0.25">
      <c r="B24" s="14" t="s">
        <v>66</v>
      </c>
      <c r="C24" s="7">
        <f>(C23/$H$23)*100</f>
        <v>14.747191011235955</v>
      </c>
      <c r="D24" s="7">
        <f t="shared" ref="D24:G24" si="2">(D23/$H$23)*100</f>
        <v>51.193820224719097</v>
      </c>
      <c r="E24" s="7">
        <f t="shared" si="2"/>
        <v>22.191011235955056</v>
      </c>
      <c r="F24" s="7">
        <f t="shared" si="2"/>
        <v>9.9016853932584272</v>
      </c>
      <c r="G24" s="7">
        <f t="shared" si="2"/>
        <v>1.9662921348314606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13</v>
      </c>
      <c r="D26" s="6">
        <v>3</v>
      </c>
      <c r="E26" s="6">
        <v>11</v>
      </c>
      <c r="F26" s="6">
        <v>22</v>
      </c>
      <c r="G26" s="6">
        <v>18</v>
      </c>
      <c r="H26" s="5">
        <v>8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C26"/>
  <sheetViews>
    <sheetView workbookViewId="0">
      <selection activeCell="Z5" sqref="Z5"/>
    </sheetView>
  </sheetViews>
  <sheetFormatPr defaultColWidth="9.140625" defaultRowHeight="15" x14ac:dyDescent="0.25"/>
  <cols>
    <col min="1" max="1" width="5.710937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28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28</v>
      </c>
    </row>
    <row r="4" spans="2:29" x14ac:dyDescent="0.25">
      <c r="B4" s="3">
        <v>2003</v>
      </c>
      <c r="C4" s="3">
        <v>0</v>
      </c>
      <c r="D4" s="3">
        <v>4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25</v>
      </c>
      <c r="K4" s="3">
        <v>0</v>
      </c>
      <c r="L4" s="3">
        <v>0</v>
      </c>
      <c r="M4" s="3">
        <v>0</v>
      </c>
      <c r="N4" s="3">
        <v>0</v>
      </c>
      <c r="O4" s="3">
        <v>16</v>
      </c>
      <c r="P4" s="3">
        <v>9</v>
      </c>
      <c r="Q4" s="3">
        <v>29</v>
      </c>
      <c r="R4" s="3">
        <v>9</v>
      </c>
      <c r="S4" s="3">
        <v>0</v>
      </c>
      <c r="T4" s="3">
        <v>2</v>
      </c>
      <c r="U4" s="3">
        <v>10</v>
      </c>
      <c r="V4" s="3">
        <v>11</v>
      </c>
      <c r="W4" s="3">
        <v>3</v>
      </c>
      <c r="X4" s="3">
        <v>3</v>
      </c>
      <c r="Y4" s="3">
        <f>SUM(C4:X4)</f>
        <v>121</v>
      </c>
      <c r="AA4" s="13">
        <v>1</v>
      </c>
      <c r="AB4" s="6" t="s">
        <v>7</v>
      </c>
      <c r="AC4" s="3">
        <v>183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6</v>
      </c>
      <c r="G5" s="3">
        <v>0</v>
      </c>
      <c r="H5" s="3">
        <v>0</v>
      </c>
      <c r="I5" s="3">
        <v>0</v>
      </c>
      <c r="J5" s="3">
        <v>32</v>
      </c>
      <c r="K5" s="3">
        <v>0</v>
      </c>
      <c r="L5" s="3">
        <v>0</v>
      </c>
      <c r="M5" s="3">
        <v>0</v>
      </c>
      <c r="N5" s="3">
        <v>9</v>
      </c>
      <c r="O5" s="3">
        <v>14</v>
      </c>
      <c r="P5" s="3">
        <v>0</v>
      </c>
      <c r="Q5" s="3">
        <v>10</v>
      </c>
      <c r="R5" s="3">
        <v>0</v>
      </c>
      <c r="S5" s="3">
        <v>0</v>
      </c>
      <c r="T5" s="3">
        <v>8</v>
      </c>
      <c r="U5" s="3">
        <v>3</v>
      </c>
      <c r="V5" s="3">
        <v>0</v>
      </c>
      <c r="W5" s="3">
        <v>5</v>
      </c>
      <c r="X5" s="3">
        <v>0</v>
      </c>
      <c r="Y5" s="3">
        <f>SUM(C5:X5)</f>
        <v>87</v>
      </c>
      <c r="AA5" s="13">
        <v>2</v>
      </c>
      <c r="AB5" s="6" t="s">
        <v>3</v>
      </c>
      <c r="AC5" s="3">
        <v>163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8</v>
      </c>
      <c r="N6" s="3">
        <v>13</v>
      </c>
      <c r="O6" s="3">
        <v>12</v>
      </c>
      <c r="P6" s="3">
        <v>3</v>
      </c>
      <c r="Q6" s="3">
        <v>12</v>
      </c>
      <c r="R6" s="3">
        <v>6</v>
      </c>
      <c r="S6" s="3">
        <v>0</v>
      </c>
      <c r="T6" s="3">
        <v>9</v>
      </c>
      <c r="U6" s="3">
        <v>12</v>
      </c>
      <c r="V6" s="3">
        <v>0</v>
      </c>
      <c r="W6" s="3">
        <v>8</v>
      </c>
      <c r="X6" s="3">
        <v>4</v>
      </c>
      <c r="Y6" s="3">
        <f t="shared" ref="Y6:Y15" si="0">SUM(C6:X6)</f>
        <v>87</v>
      </c>
      <c r="AA6" s="13">
        <v>3</v>
      </c>
      <c r="AB6" s="6" t="s">
        <v>10</v>
      </c>
      <c r="AC6" s="3">
        <v>165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5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16</v>
      </c>
      <c r="O7" s="3">
        <v>0</v>
      </c>
      <c r="P7" s="3">
        <v>15</v>
      </c>
      <c r="Q7" s="3">
        <v>11</v>
      </c>
      <c r="R7" s="3">
        <v>13</v>
      </c>
      <c r="S7" s="3">
        <v>0</v>
      </c>
      <c r="T7" s="3">
        <v>11</v>
      </c>
      <c r="U7" s="3">
        <v>3</v>
      </c>
      <c r="V7" s="3">
        <v>0</v>
      </c>
      <c r="W7" s="3">
        <v>8</v>
      </c>
      <c r="X7" s="3">
        <v>0</v>
      </c>
      <c r="Y7" s="3">
        <f t="shared" si="0"/>
        <v>82</v>
      </c>
      <c r="AA7" s="13">
        <v>4</v>
      </c>
      <c r="AB7" s="6" t="s">
        <v>60</v>
      </c>
      <c r="AC7" s="3">
        <v>126</v>
      </c>
    </row>
    <row r="8" spans="2:29" x14ac:dyDescent="0.25">
      <c r="B8" s="3">
        <v>2008</v>
      </c>
      <c r="C8" s="3">
        <v>0</v>
      </c>
      <c r="D8" s="3">
        <v>0</v>
      </c>
      <c r="E8" s="3">
        <v>7</v>
      </c>
      <c r="F8" s="3">
        <v>2</v>
      </c>
      <c r="G8" s="3">
        <v>5</v>
      </c>
      <c r="H8" s="3">
        <v>0</v>
      </c>
      <c r="I8" s="3">
        <v>0</v>
      </c>
      <c r="J8" s="3">
        <v>10</v>
      </c>
      <c r="K8" s="3">
        <v>6</v>
      </c>
      <c r="L8" s="3">
        <v>0</v>
      </c>
      <c r="M8" s="3">
        <v>0</v>
      </c>
      <c r="N8" s="3">
        <v>17</v>
      </c>
      <c r="O8" s="3">
        <v>5</v>
      </c>
      <c r="P8" s="3">
        <v>0</v>
      </c>
      <c r="Q8" s="3">
        <v>0</v>
      </c>
      <c r="R8" s="3">
        <v>4</v>
      </c>
      <c r="S8" s="3">
        <v>0</v>
      </c>
      <c r="T8" s="3">
        <v>14</v>
      </c>
      <c r="U8" s="3">
        <v>0</v>
      </c>
      <c r="V8" s="3">
        <v>0</v>
      </c>
      <c r="W8" s="3">
        <v>6</v>
      </c>
      <c r="X8" s="3">
        <v>0</v>
      </c>
      <c r="Y8" s="3">
        <f t="shared" si="0"/>
        <v>76</v>
      </c>
      <c r="AA8" s="13">
        <v>5</v>
      </c>
      <c r="AB8" s="6" t="s">
        <v>13</v>
      </c>
      <c r="AC8" s="3">
        <v>122</v>
      </c>
    </row>
    <row r="9" spans="2:29" x14ac:dyDescent="0.25">
      <c r="B9" s="3">
        <v>2009</v>
      </c>
      <c r="C9" s="3">
        <v>0</v>
      </c>
      <c r="D9" s="3">
        <v>0</v>
      </c>
      <c r="E9" s="3">
        <v>5</v>
      </c>
      <c r="F9" s="3">
        <v>11</v>
      </c>
      <c r="G9" s="3">
        <v>0</v>
      </c>
      <c r="H9" s="3">
        <v>10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19</v>
      </c>
      <c r="O9" s="3">
        <v>14</v>
      </c>
      <c r="P9" s="3">
        <v>0</v>
      </c>
      <c r="Q9" s="3">
        <v>2</v>
      </c>
      <c r="R9" s="3">
        <v>1</v>
      </c>
      <c r="S9" s="3">
        <v>0</v>
      </c>
      <c r="T9" s="3">
        <v>17</v>
      </c>
      <c r="U9" s="3">
        <v>0</v>
      </c>
      <c r="V9" s="3">
        <v>0</v>
      </c>
      <c r="W9" s="3">
        <v>11</v>
      </c>
      <c r="X9" s="3">
        <v>5</v>
      </c>
      <c r="Y9" s="3">
        <f t="shared" si="0"/>
        <v>95</v>
      </c>
      <c r="AA9" s="13"/>
      <c r="AC9" s="3">
        <f>SUM(AC5:AC8)</f>
        <v>576</v>
      </c>
    </row>
    <row r="10" spans="2:29" x14ac:dyDescent="0.25">
      <c r="B10" s="3">
        <v>2011</v>
      </c>
      <c r="C10" s="3">
        <v>0</v>
      </c>
      <c r="D10" s="3">
        <v>0</v>
      </c>
      <c r="E10" s="3">
        <v>4</v>
      </c>
      <c r="F10" s="3">
        <v>0</v>
      </c>
      <c r="G10" s="3">
        <v>0</v>
      </c>
      <c r="H10" s="3">
        <v>7</v>
      </c>
      <c r="I10" s="3">
        <v>5</v>
      </c>
      <c r="J10" s="3">
        <v>9</v>
      </c>
      <c r="K10" s="3">
        <v>0</v>
      </c>
      <c r="L10" s="3">
        <v>0</v>
      </c>
      <c r="M10" s="3">
        <v>0</v>
      </c>
      <c r="N10" s="3">
        <v>14</v>
      </c>
      <c r="O10" s="3">
        <v>0</v>
      </c>
      <c r="P10" s="3">
        <v>0</v>
      </c>
      <c r="Q10" s="3">
        <v>12</v>
      </c>
      <c r="R10" s="3">
        <v>3</v>
      </c>
      <c r="S10" s="3">
        <v>0</v>
      </c>
      <c r="T10" s="3">
        <v>17</v>
      </c>
      <c r="U10" s="3">
        <v>3</v>
      </c>
      <c r="V10" s="3">
        <v>0</v>
      </c>
      <c r="W10" s="3">
        <v>12</v>
      </c>
      <c r="X10" s="3">
        <v>8</v>
      </c>
      <c r="Y10" s="3">
        <f t="shared" si="0"/>
        <v>94</v>
      </c>
      <c r="AC10" s="27">
        <f>AC9/Y19</f>
        <v>0.41951930080116534</v>
      </c>
    </row>
    <row r="11" spans="2:29" x14ac:dyDescent="0.25">
      <c r="B11" s="3">
        <v>2012</v>
      </c>
      <c r="C11" s="3">
        <v>0</v>
      </c>
      <c r="D11" s="3">
        <v>0</v>
      </c>
      <c r="E11" s="3">
        <v>8</v>
      </c>
      <c r="F11" s="3">
        <v>0</v>
      </c>
      <c r="G11" s="3">
        <v>0</v>
      </c>
      <c r="H11" s="3">
        <v>3</v>
      </c>
      <c r="I11" s="3">
        <v>0</v>
      </c>
      <c r="J11" s="3">
        <v>16</v>
      </c>
      <c r="K11" s="3">
        <v>4</v>
      </c>
      <c r="L11" s="3">
        <v>7</v>
      </c>
      <c r="M11" s="3">
        <v>0</v>
      </c>
      <c r="N11" s="3">
        <v>0</v>
      </c>
      <c r="O11" s="3">
        <v>0</v>
      </c>
      <c r="P11" s="3">
        <v>0</v>
      </c>
      <c r="Q11" s="3">
        <v>27</v>
      </c>
      <c r="R11" s="3">
        <v>4</v>
      </c>
      <c r="S11" s="3">
        <v>0</v>
      </c>
      <c r="T11" s="3">
        <v>9</v>
      </c>
      <c r="U11" s="3">
        <v>0</v>
      </c>
      <c r="V11" s="3">
        <v>0</v>
      </c>
      <c r="W11" s="3">
        <v>3</v>
      </c>
      <c r="X11" s="3">
        <v>6</v>
      </c>
      <c r="Y11" s="3">
        <f t="shared" si="0"/>
        <v>87</v>
      </c>
    </row>
    <row r="12" spans="2:29" x14ac:dyDescent="0.25">
      <c r="B12" s="3">
        <v>2013</v>
      </c>
      <c r="C12" s="3">
        <v>0</v>
      </c>
      <c r="D12" s="3">
        <v>0</v>
      </c>
      <c r="E12" s="3">
        <v>9</v>
      </c>
      <c r="F12" s="3">
        <v>0</v>
      </c>
      <c r="G12" s="3">
        <v>0</v>
      </c>
      <c r="H12" s="3">
        <v>0</v>
      </c>
      <c r="I12" s="3">
        <v>0</v>
      </c>
      <c r="J12" s="3">
        <v>26</v>
      </c>
      <c r="K12" s="3">
        <v>0</v>
      </c>
      <c r="L12" s="3">
        <v>0</v>
      </c>
      <c r="M12" s="3">
        <v>0</v>
      </c>
      <c r="N12" s="3">
        <v>11</v>
      </c>
      <c r="O12" s="3">
        <v>0</v>
      </c>
      <c r="P12" s="3">
        <v>0</v>
      </c>
      <c r="Q12" s="3">
        <v>14</v>
      </c>
      <c r="R12" s="3">
        <v>0</v>
      </c>
      <c r="S12" s="3">
        <v>0</v>
      </c>
      <c r="T12" s="3">
        <v>10</v>
      </c>
      <c r="U12" s="3">
        <v>0</v>
      </c>
      <c r="V12" s="3">
        <v>0</v>
      </c>
      <c r="W12" s="3">
        <v>8</v>
      </c>
      <c r="X12" s="3">
        <v>11</v>
      </c>
      <c r="Y12" s="3">
        <f t="shared" si="0"/>
        <v>89</v>
      </c>
    </row>
    <row r="13" spans="2:29" x14ac:dyDescent="0.25">
      <c r="B13" s="3">
        <v>2015</v>
      </c>
      <c r="C13" s="3">
        <v>0</v>
      </c>
      <c r="D13" s="3">
        <v>1</v>
      </c>
      <c r="E13" s="3">
        <v>3</v>
      </c>
      <c r="F13" s="3">
        <v>0</v>
      </c>
      <c r="G13" s="3">
        <v>0</v>
      </c>
      <c r="H13" s="3">
        <v>0</v>
      </c>
      <c r="I13" s="3">
        <v>0</v>
      </c>
      <c r="J13" s="3">
        <v>22</v>
      </c>
      <c r="K13" s="3">
        <v>0</v>
      </c>
      <c r="L13" s="3">
        <v>0</v>
      </c>
      <c r="M13" s="3">
        <v>0</v>
      </c>
      <c r="N13" s="3">
        <v>9</v>
      </c>
      <c r="O13" s="3">
        <v>0</v>
      </c>
      <c r="P13" s="3">
        <v>0</v>
      </c>
      <c r="Q13" s="3">
        <v>3</v>
      </c>
      <c r="R13" s="3">
        <v>3</v>
      </c>
      <c r="S13" s="3">
        <v>0</v>
      </c>
      <c r="T13" s="3">
        <v>0</v>
      </c>
      <c r="U13" s="3">
        <v>0</v>
      </c>
      <c r="V13" s="3">
        <v>0</v>
      </c>
      <c r="W13" s="3">
        <v>5</v>
      </c>
      <c r="X13" s="3">
        <v>8</v>
      </c>
      <c r="Y13" s="3">
        <f t="shared" si="0"/>
        <v>54</v>
      </c>
    </row>
    <row r="14" spans="2:29" x14ac:dyDescent="0.25">
      <c r="B14" s="3">
        <v>2016</v>
      </c>
      <c r="C14" s="3">
        <v>0</v>
      </c>
      <c r="D14" s="3">
        <v>0</v>
      </c>
      <c r="E14" s="3">
        <v>9</v>
      </c>
      <c r="F14" s="3">
        <v>0</v>
      </c>
      <c r="G14" s="3">
        <v>0</v>
      </c>
      <c r="H14" s="3">
        <v>0</v>
      </c>
      <c r="I14" s="3">
        <v>0</v>
      </c>
      <c r="J14" s="3">
        <v>4</v>
      </c>
      <c r="K14" s="3">
        <v>0</v>
      </c>
      <c r="L14" s="3">
        <v>0</v>
      </c>
      <c r="M14" s="3">
        <v>5</v>
      </c>
      <c r="N14" s="3">
        <v>13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11</v>
      </c>
      <c r="Y14" s="3">
        <f t="shared" si="0"/>
        <v>42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12</v>
      </c>
      <c r="K15" s="3">
        <v>1</v>
      </c>
      <c r="L15" s="3">
        <v>0</v>
      </c>
      <c r="M15" s="3">
        <v>5</v>
      </c>
      <c r="N15" s="3">
        <v>4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7</v>
      </c>
      <c r="U15" s="3">
        <v>0</v>
      </c>
      <c r="V15" s="3">
        <v>0</v>
      </c>
      <c r="W15" s="3">
        <v>0</v>
      </c>
      <c r="X15" s="3">
        <v>8</v>
      </c>
      <c r="Y15" s="3">
        <f t="shared" si="0"/>
        <v>37</v>
      </c>
    </row>
    <row r="16" spans="2:29" x14ac:dyDescent="0.25">
      <c r="B16" s="3">
        <v>2019</v>
      </c>
      <c r="C16" s="3">
        <v>10</v>
      </c>
      <c r="D16" s="3">
        <v>0</v>
      </c>
      <c r="E16" s="3">
        <v>8</v>
      </c>
      <c r="F16" s="3">
        <v>0</v>
      </c>
      <c r="G16" s="3">
        <v>0</v>
      </c>
      <c r="H16" s="3">
        <v>0</v>
      </c>
      <c r="I16" s="3">
        <v>9</v>
      </c>
      <c r="J16" s="3">
        <v>7</v>
      </c>
      <c r="K16" s="3">
        <v>0</v>
      </c>
      <c r="L16" s="3">
        <v>5</v>
      </c>
      <c r="M16" s="3">
        <v>6</v>
      </c>
      <c r="N16" s="3">
        <v>13</v>
      </c>
      <c r="O16" s="3">
        <v>9</v>
      </c>
      <c r="P16" s="3">
        <v>0</v>
      </c>
      <c r="Q16" s="3">
        <v>0</v>
      </c>
      <c r="R16" s="3">
        <v>4</v>
      </c>
      <c r="S16" s="3">
        <v>0</v>
      </c>
      <c r="T16" s="3">
        <v>0</v>
      </c>
      <c r="U16" s="3">
        <v>0</v>
      </c>
      <c r="V16" s="3">
        <v>0</v>
      </c>
      <c r="W16" s="3">
        <v>17</v>
      </c>
      <c r="X16" s="3">
        <v>19</v>
      </c>
      <c r="Y16" s="3">
        <v>107</v>
      </c>
    </row>
    <row r="17" spans="1:26" x14ac:dyDescent="0.25">
      <c r="B17" s="3">
        <v>2021</v>
      </c>
      <c r="C17" s="3">
        <v>16</v>
      </c>
      <c r="D17" s="3">
        <v>1</v>
      </c>
      <c r="E17" s="3">
        <v>7</v>
      </c>
      <c r="F17" s="3">
        <v>0</v>
      </c>
      <c r="G17" s="3">
        <v>2</v>
      </c>
      <c r="H17" s="3">
        <v>10</v>
      </c>
      <c r="I17" s="3">
        <v>6</v>
      </c>
      <c r="J17" s="3">
        <v>0</v>
      </c>
      <c r="K17" s="3">
        <v>11</v>
      </c>
      <c r="L17" s="3">
        <v>9</v>
      </c>
      <c r="M17" s="3">
        <v>10</v>
      </c>
      <c r="N17" s="3">
        <v>17</v>
      </c>
      <c r="O17" s="3">
        <v>0</v>
      </c>
      <c r="P17" s="3">
        <v>9</v>
      </c>
      <c r="Q17" s="3">
        <v>18</v>
      </c>
      <c r="R17" s="3">
        <v>15</v>
      </c>
      <c r="S17" s="3">
        <v>5</v>
      </c>
      <c r="T17" s="3">
        <v>5</v>
      </c>
      <c r="U17" s="3">
        <v>0</v>
      </c>
      <c r="V17" s="3">
        <v>0</v>
      </c>
      <c r="W17" s="3">
        <v>24</v>
      </c>
      <c r="X17" s="3">
        <v>14</v>
      </c>
      <c r="Y17" s="3">
        <v>179</v>
      </c>
    </row>
    <row r="18" spans="1:26" x14ac:dyDescent="0.25">
      <c r="B18" s="3">
        <v>2022</v>
      </c>
      <c r="C18" s="3">
        <v>0</v>
      </c>
      <c r="D18" s="3">
        <v>8</v>
      </c>
      <c r="E18" s="3">
        <v>0</v>
      </c>
      <c r="F18" s="3">
        <v>4</v>
      </c>
      <c r="G18" s="3">
        <v>0</v>
      </c>
      <c r="H18" s="3">
        <v>0</v>
      </c>
      <c r="I18" s="3">
        <v>0</v>
      </c>
      <c r="J18" s="3">
        <v>0</v>
      </c>
      <c r="K18" s="3">
        <v>5</v>
      </c>
      <c r="L18" s="3">
        <v>0</v>
      </c>
      <c r="M18" s="3">
        <v>6</v>
      </c>
      <c r="N18" s="3">
        <v>28</v>
      </c>
      <c r="O18" s="3">
        <v>2</v>
      </c>
      <c r="P18" s="3">
        <v>3</v>
      </c>
      <c r="Q18" s="3">
        <v>27</v>
      </c>
      <c r="R18" s="3">
        <v>8</v>
      </c>
      <c r="S18" s="3">
        <v>0</v>
      </c>
      <c r="T18" s="3">
        <v>13</v>
      </c>
      <c r="U18" s="3">
        <v>0</v>
      </c>
      <c r="V18" s="3">
        <v>0</v>
      </c>
      <c r="W18" s="3">
        <v>16</v>
      </c>
      <c r="X18" s="3">
        <v>16</v>
      </c>
      <c r="Y18" s="3">
        <v>136</v>
      </c>
    </row>
    <row r="19" spans="1:26" x14ac:dyDescent="0.25">
      <c r="A19" s="5"/>
      <c r="B19" s="5"/>
      <c r="C19" s="5">
        <f>SUM(C4:C18)</f>
        <v>26</v>
      </c>
      <c r="D19" s="5">
        <f t="shared" ref="D19:Y19" si="1">SUM(D4:D18)</f>
        <v>14</v>
      </c>
      <c r="E19" s="5">
        <f t="shared" si="1"/>
        <v>60</v>
      </c>
      <c r="F19" s="5">
        <f t="shared" si="1"/>
        <v>23</v>
      </c>
      <c r="G19" s="5">
        <f t="shared" si="1"/>
        <v>7</v>
      </c>
      <c r="H19" s="5">
        <f t="shared" si="1"/>
        <v>35</v>
      </c>
      <c r="I19" s="5">
        <f t="shared" si="1"/>
        <v>20</v>
      </c>
      <c r="J19" s="5">
        <f t="shared" si="1"/>
        <v>163</v>
      </c>
      <c r="K19" s="5">
        <f t="shared" si="1"/>
        <v>27</v>
      </c>
      <c r="L19" s="5">
        <f t="shared" si="1"/>
        <v>21</v>
      </c>
      <c r="M19" s="5">
        <f t="shared" si="1"/>
        <v>40</v>
      </c>
      <c r="N19" s="5">
        <f t="shared" si="1"/>
        <v>183</v>
      </c>
      <c r="O19" s="5">
        <f t="shared" si="1"/>
        <v>72</v>
      </c>
      <c r="P19" s="5">
        <f t="shared" si="1"/>
        <v>39</v>
      </c>
      <c r="Q19" s="5">
        <f t="shared" si="1"/>
        <v>165</v>
      </c>
      <c r="R19" s="5">
        <f t="shared" si="1"/>
        <v>70</v>
      </c>
      <c r="S19" s="5">
        <f t="shared" si="1"/>
        <v>5</v>
      </c>
      <c r="T19" s="5">
        <f t="shared" si="1"/>
        <v>122</v>
      </c>
      <c r="U19" s="5">
        <f t="shared" si="1"/>
        <v>31</v>
      </c>
      <c r="V19" s="5">
        <f t="shared" si="1"/>
        <v>11</v>
      </c>
      <c r="W19" s="5">
        <f t="shared" si="1"/>
        <v>126</v>
      </c>
      <c r="X19" s="5">
        <f t="shared" si="1"/>
        <v>113</v>
      </c>
      <c r="Y19" s="5">
        <f t="shared" si="1"/>
        <v>1373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400</v>
      </c>
      <c r="D23" s="6">
        <f>F19+G19+H19+I19+J19+K19</f>
        <v>275</v>
      </c>
      <c r="E23" s="6">
        <f>N19+O19+P19+Q19</f>
        <v>459</v>
      </c>
      <c r="F23" s="6">
        <f>R19+S19+T19+U19</f>
        <v>228</v>
      </c>
      <c r="G23" s="6">
        <f>V19</f>
        <v>11</v>
      </c>
      <c r="H23" s="5">
        <f>SUM(C23:G23)</f>
        <v>1373</v>
      </c>
    </row>
    <row r="24" spans="1:26" x14ac:dyDescent="0.25">
      <c r="B24" s="14" t="s">
        <v>66</v>
      </c>
      <c r="C24" s="7">
        <f>(C23/$H$23)*100</f>
        <v>29.133284777858705</v>
      </c>
      <c r="D24" s="7">
        <f t="shared" ref="D24:G24" si="2">(D23/$H$23)*100</f>
        <v>20.02913328477786</v>
      </c>
      <c r="E24" s="7">
        <f t="shared" si="2"/>
        <v>33.430444282592866</v>
      </c>
      <c r="F24" s="7">
        <f t="shared" si="2"/>
        <v>16.605972323379461</v>
      </c>
      <c r="G24" s="7">
        <f t="shared" si="2"/>
        <v>0.80116533139111445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9</v>
      </c>
      <c r="D26" s="6">
        <v>8</v>
      </c>
      <c r="E26" s="6">
        <v>8</v>
      </c>
      <c r="F26" s="6">
        <v>13</v>
      </c>
      <c r="G26" s="6">
        <v>22</v>
      </c>
      <c r="H26" s="5">
        <v>9</v>
      </c>
    </row>
  </sheetData>
  <sortState xmlns:xlrd2="http://schemas.microsoft.com/office/spreadsheetml/2017/richdata2" ref="AB5:AC8">
    <sortCondition descending="1" ref="AC5:AC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C26"/>
  <sheetViews>
    <sheetView workbookViewId="0">
      <selection activeCell="Z12" sqref="Z12"/>
    </sheetView>
  </sheetViews>
  <sheetFormatPr defaultColWidth="9.140625" defaultRowHeight="15" x14ac:dyDescent="0.25"/>
  <cols>
    <col min="1" max="1" width="5.4257812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37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37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7</v>
      </c>
      <c r="G4" s="3">
        <v>10</v>
      </c>
      <c r="H4" s="3">
        <v>0</v>
      </c>
      <c r="I4" s="3">
        <v>22</v>
      </c>
      <c r="J4" s="3">
        <v>0</v>
      </c>
      <c r="K4" s="3">
        <v>10</v>
      </c>
      <c r="L4" s="3">
        <v>0</v>
      </c>
      <c r="M4" s="3">
        <v>0</v>
      </c>
      <c r="N4" s="3">
        <v>0</v>
      </c>
      <c r="O4" s="3">
        <v>3</v>
      </c>
      <c r="P4" s="3">
        <v>0</v>
      </c>
      <c r="Q4" s="3">
        <v>0</v>
      </c>
      <c r="R4" s="3">
        <v>7</v>
      </c>
      <c r="S4" s="3">
        <v>2</v>
      </c>
      <c r="T4" s="3">
        <v>0</v>
      </c>
      <c r="U4" s="3">
        <v>0</v>
      </c>
      <c r="V4" s="3">
        <v>6</v>
      </c>
      <c r="W4" s="3">
        <v>19</v>
      </c>
      <c r="X4" s="3">
        <v>0</v>
      </c>
      <c r="Y4" s="3">
        <f>SUM(C4:X4)</f>
        <v>86</v>
      </c>
      <c r="AA4" s="13">
        <v>1</v>
      </c>
      <c r="AB4" s="6" t="s">
        <v>20</v>
      </c>
      <c r="AC4" s="3">
        <v>256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8</v>
      </c>
      <c r="G5" s="3">
        <v>9</v>
      </c>
      <c r="H5" s="3">
        <v>0</v>
      </c>
      <c r="I5" s="3">
        <v>15</v>
      </c>
      <c r="J5" s="3">
        <v>0</v>
      </c>
      <c r="K5" s="3">
        <v>11</v>
      </c>
      <c r="L5" s="3">
        <v>0</v>
      </c>
      <c r="M5" s="3">
        <v>0</v>
      </c>
      <c r="N5" s="3">
        <v>0</v>
      </c>
      <c r="O5" s="3">
        <v>8</v>
      </c>
      <c r="P5" s="3">
        <v>0</v>
      </c>
      <c r="Q5" s="3">
        <v>0</v>
      </c>
      <c r="R5" s="3">
        <v>3</v>
      </c>
      <c r="S5" s="3">
        <v>0</v>
      </c>
      <c r="T5" s="3">
        <v>0</v>
      </c>
      <c r="U5" s="3">
        <v>0</v>
      </c>
      <c r="V5" s="3">
        <v>13</v>
      </c>
      <c r="W5" s="3">
        <v>3</v>
      </c>
      <c r="X5" s="3">
        <v>0</v>
      </c>
      <c r="Y5" s="3">
        <f>SUM(C5:X5)</f>
        <v>70</v>
      </c>
      <c r="AA5" s="13">
        <v>2</v>
      </c>
      <c r="AB5" s="6" t="s">
        <v>60</v>
      </c>
      <c r="AC5" s="3">
        <v>165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2</v>
      </c>
      <c r="K6" s="3">
        <v>12</v>
      </c>
      <c r="L6" s="3">
        <v>4</v>
      </c>
      <c r="M6" s="3">
        <v>4</v>
      </c>
      <c r="N6" s="3">
        <v>0</v>
      </c>
      <c r="O6" s="3">
        <v>16</v>
      </c>
      <c r="P6" s="3">
        <v>0</v>
      </c>
      <c r="Q6" s="3">
        <v>0</v>
      </c>
      <c r="R6" s="3">
        <v>22</v>
      </c>
      <c r="S6" s="3">
        <v>0</v>
      </c>
      <c r="T6" s="3">
        <v>0</v>
      </c>
      <c r="U6" s="3">
        <v>0</v>
      </c>
      <c r="V6" s="3">
        <v>9</v>
      </c>
      <c r="W6" s="3">
        <v>1</v>
      </c>
      <c r="X6" s="3">
        <v>0</v>
      </c>
      <c r="Y6" s="3">
        <v>70</v>
      </c>
      <c r="AA6" s="13">
        <v>3</v>
      </c>
      <c r="AB6" s="6">
        <v>10000</v>
      </c>
      <c r="AC6" s="3">
        <v>131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5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13</v>
      </c>
      <c r="S7" s="3">
        <v>14</v>
      </c>
      <c r="T7" s="3">
        <v>0</v>
      </c>
      <c r="U7" s="3">
        <v>0</v>
      </c>
      <c r="V7" s="3">
        <v>4</v>
      </c>
      <c r="W7" s="3">
        <v>0</v>
      </c>
      <c r="X7" s="3">
        <v>0</v>
      </c>
      <c r="Y7" s="3">
        <f t="shared" ref="Y7:Y15" si="0">SUM(C7:X7)</f>
        <v>36</v>
      </c>
      <c r="AA7" s="13">
        <v>4</v>
      </c>
      <c r="AB7" s="6">
        <v>200</v>
      </c>
      <c r="AC7" s="3">
        <v>103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11</v>
      </c>
      <c r="J8" s="3">
        <v>0</v>
      </c>
      <c r="K8" s="3">
        <v>0</v>
      </c>
      <c r="L8" s="3">
        <v>11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8</v>
      </c>
      <c r="S8" s="3">
        <v>10</v>
      </c>
      <c r="T8" s="3">
        <v>0</v>
      </c>
      <c r="U8" s="3">
        <v>0</v>
      </c>
      <c r="V8" s="3">
        <v>11</v>
      </c>
      <c r="W8" s="3">
        <v>10</v>
      </c>
      <c r="X8" s="3">
        <v>0</v>
      </c>
      <c r="Y8" s="3">
        <f t="shared" si="0"/>
        <v>61</v>
      </c>
      <c r="AA8" s="13">
        <v>5</v>
      </c>
      <c r="AB8" s="6">
        <v>1500</v>
      </c>
      <c r="AC8" s="3">
        <v>90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10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5</v>
      </c>
      <c r="M9" s="3">
        <v>0</v>
      </c>
      <c r="N9" s="3">
        <v>12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7</v>
      </c>
      <c r="X9" s="3">
        <v>0</v>
      </c>
      <c r="Y9" s="3">
        <f t="shared" si="0"/>
        <v>34</v>
      </c>
      <c r="AC9" s="3">
        <f>SUM(AC4:AC8)</f>
        <v>745</v>
      </c>
    </row>
    <row r="10" spans="2:29" x14ac:dyDescent="0.25">
      <c r="B10" s="3">
        <v>2011</v>
      </c>
      <c r="C10" s="3">
        <v>0</v>
      </c>
      <c r="D10" s="3">
        <v>8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0</v>
      </c>
      <c r="U10" s="3">
        <v>0</v>
      </c>
      <c r="V10" s="3">
        <v>12</v>
      </c>
      <c r="W10" s="3">
        <v>8</v>
      </c>
      <c r="X10" s="3">
        <v>0</v>
      </c>
      <c r="Y10" s="3">
        <f t="shared" si="0"/>
        <v>29</v>
      </c>
      <c r="AC10" s="27">
        <f>AC9/Y19</f>
        <v>0.54578754578754574</v>
      </c>
    </row>
    <row r="11" spans="2:29" x14ac:dyDescent="0.25">
      <c r="B11" s="3">
        <v>2012</v>
      </c>
      <c r="C11" s="3">
        <v>11</v>
      </c>
      <c r="D11" s="3">
        <v>12</v>
      </c>
      <c r="E11" s="3">
        <v>0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3</v>
      </c>
      <c r="S11" s="3">
        <v>8</v>
      </c>
      <c r="T11" s="3">
        <v>0</v>
      </c>
      <c r="U11" s="3">
        <v>0</v>
      </c>
      <c r="V11" s="3">
        <v>15</v>
      </c>
      <c r="W11" s="3">
        <v>22</v>
      </c>
      <c r="X11" s="3">
        <v>0</v>
      </c>
      <c r="Y11" s="3">
        <f t="shared" si="0"/>
        <v>72</v>
      </c>
    </row>
    <row r="12" spans="2:29" x14ac:dyDescent="0.25">
      <c r="B12" s="3">
        <v>2013</v>
      </c>
      <c r="C12" s="3">
        <v>5</v>
      </c>
      <c r="D12" s="3">
        <v>10</v>
      </c>
      <c r="E12" s="3">
        <v>0</v>
      </c>
      <c r="F12" s="3">
        <v>0</v>
      </c>
      <c r="G12" s="3">
        <v>0</v>
      </c>
      <c r="H12" s="3">
        <v>9</v>
      </c>
      <c r="I12" s="3">
        <v>0</v>
      </c>
      <c r="J12" s="3">
        <v>0</v>
      </c>
      <c r="K12" s="3">
        <v>0</v>
      </c>
      <c r="L12" s="3">
        <v>4</v>
      </c>
      <c r="M12" s="3">
        <v>0</v>
      </c>
      <c r="N12" s="3">
        <v>0</v>
      </c>
      <c r="O12" s="3">
        <v>0</v>
      </c>
      <c r="P12" s="3">
        <v>15</v>
      </c>
      <c r="Q12" s="3">
        <v>0</v>
      </c>
      <c r="R12" s="3">
        <v>0</v>
      </c>
      <c r="S12" s="3">
        <v>3</v>
      </c>
      <c r="T12" s="3">
        <v>0</v>
      </c>
      <c r="U12" s="3">
        <v>0</v>
      </c>
      <c r="V12" s="3">
        <v>33</v>
      </c>
      <c r="W12" s="3">
        <v>16</v>
      </c>
      <c r="X12" s="3">
        <v>0</v>
      </c>
      <c r="Y12" s="3">
        <f t="shared" si="0"/>
        <v>95</v>
      </c>
    </row>
    <row r="13" spans="2:29" x14ac:dyDescent="0.25">
      <c r="B13" s="3">
        <v>2015</v>
      </c>
      <c r="C13" s="3">
        <v>16</v>
      </c>
      <c r="D13" s="3">
        <v>23</v>
      </c>
      <c r="E13" s="3">
        <v>0</v>
      </c>
      <c r="F13" s="3">
        <v>9</v>
      </c>
      <c r="G13" s="3">
        <v>17</v>
      </c>
      <c r="H13" s="3">
        <v>9</v>
      </c>
      <c r="I13" s="3">
        <v>13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32</v>
      </c>
      <c r="W13" s="3">
        <v>18</v>
      </c>
      <c r="X13" s="3">
        <v>0</v>
      </c>
      <c r="Y13" s="3">
        <f t="shared" si="0"/>
        <v>137</v>
      </c>
    </row>
    <row r="14" spans="2:29" x14ac:dyDescent="0.25">
      <c r="B14" s="3">
        <v>2016</v>
      </c>
      <c r="C14" s="3">
        <v>12</v>
      </c>
      <c r="D14" s="3">
        <v>27</v>
      </c>
      <c r="E14" s="3">
        <v>2</v>
      </c>
      <c r="F14" s="3">
        <v>0</v>
      </c>
      <c r="G14" s="3">
        <v>12</v>
      </c>
      <c r="H14" s="3">
        <v>9</v>
      </c>
      <c r="I14" s="3">
        <v>3</v>
      </c>
      <c r="J14" s="3">
        <v>6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2</v>
      </c>
      <c r="S14" s="3">
        <v>0</v>
      </c>
      <c r="T14" s="3">
        <v>0</v>
      </c>
      <c r="U14" s="3">
        <v>0</v>
      </c>
      <c r="V14" s="3">
        <v>11</v>
      </c>
      <c r="W14" s="3">
        <v>10</v>
      </c>
      <c r="X14" s="3">
        <v>5</v>
      </c>
      <c r="Y14" s="3">
        <f t="shared" si="0"/>
        <v>99</v>
      </c>
    </row>
    <row r="15" spans="2:29" x14ac:dyDescent="0.25">
      <c r="B15" s="3">
        <v>2017</v>
      </c>
      <c r="C15" s="3">
        <v>14</v>
      </c>
      <c r="D15" s="3">
        <v>16</v>
      </c>
      <c r="E15" s="3">
        <v>0</v>
      </c>
      <c r="F15" s="3">
        <v>0</v>
      </c>
      <c r="G15" s="3">
        <v>12</v>
      </c>
      <c r="H15" s="3">
        <v>23</v>
      </c>
      <c r="I15" s="3">
        <v>12</v>
      </c>
      <c r="J15" s="3">
        <v>0</v>
      </c>
      <c r="K15" s="3">
        <v>0</v>
      </c>
      <c r="L15" s="3">
        <v>10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6</v>
      </c>
      <c r="S15" s="3">
        <v>0</v>
      </c>
      <c r="T15" s="3">
        <v>0</v>
      </c>
      <c r="U15" s="3">
        <v>0</v>
      </c>
      <c r="V15" s="3">
        <v>25</v>
      </c>
      <c r="W15" s="3">
        <v>15</v>
      </c>
      <c r="X15" s="3">
        <v>2</v>
      </c>
      <c r="Y15" s="3">
        <f t="shared" si="0"/>
        <v>135</v>
      </c>
    </row>
    <row r="16" spans="2:29" x14ac:dyDescent="0.25">
      <c r="B16" s="3">
        <v>2019</v>
      </c>
      <c r="C16" s="3">
        <v>9</v>
      </c>
      <c r="D16" s="3">
        <v>7</v>
      </c>
      <c r="E16" s="3">
        <v>6</v>
      </c>
      <c r="F16" s="3">
        <v>0</v>
      </c>
      <c r="G16" s="3">
        <v>16</v>
      </c>
      <c r="H16" s="3">
        <v>0</v>
      </c>
      <c r="I16" s="3">
        <v>26</v>
      </c>
      <c r="J16" s="3">
        <v>0</v>
      </c>
      <c r="K16" s="3">
        <v>0</v>
      </c>
      <c r="L16" s="3">
        <v>11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31</v>
      </c>
      <c r="W16" s="3">
        <v>18</v>
      </c>
      <c r="X16" s="3">
        <v>10</v>
      </c>
      <c r="Y16" s="3">
        <v>134</v>
      </c>
    </row>
    <row r="17" spans="1:26" x14ac:dyDescent="0.25">
      <c r="B17" s="3">
        <v>2021</v>
      </c>
      <c r="C17" s="3">
        <v>0</v>
      </c>
      <c r="D17" s="3">
        <v>0</v>
      </c>
      <c r="E17" s="3">
        <v>9</v>
      </c>
      <c r="F17" s="3">
        <v>0</v>
      </c>
      <c r="G17" s="3">
        <v>14</v>
      </c>
      <c r="H17" s="3">
        <v>16</v>
      </c>
      <c r="I17" s="3">
        <v>16</v>
      </c>
      <c r="J17" s="3">
        <v>15</v>
      </c>
      <c r="K17" s="3">
        <v>0</v>
      </c>
      <c r="L17" s="3">
        <v>12</v>
      </c>
      <c r="M17" s="3">
        <v>14</v>
      </c>
      <c r="N17" s="3">
        <v>0</v>
      </c>
      <c r="O17" s="3">
        <v>4</v>
      </c>
      <c r="P17" s="3">
        <v>0</v>
      </c>
      <c r="Q17" s="3">
        <v>0</v>
      </c>
      <c r="R17" s="3">
        <v>0</v>
      </c>
      <c r="S17" s="3">
        <v>3</v>
      </c>
      <c r="T17" s="3">
        <v>0</v>
      </c>
      <c r="U17" s="3">
        <v>0</v>
      </c>
      <c r="V17" s="3">
        <v>29</v>
      </c>
      <c r="W17" s="3">
        <v>10</v>
      </c>
      <c r="X17" s="3">
        <v>26</v>
      </c>
      <c r="Y17" s="3">
        <v>168</v>
      </c>
    </row>
    <row r="18" spans="1:26" x14ac:dyDescent="0.25">
      <c r="B18" s="3">
        <v>2022</v>
      </c>
      <c r="C18" s="3">
        <v>0</v>
      </c>
      <c r="D18" s="3">
        <v>0</v>
      </c>
      <c r="E18" s="3">
        <v>15</v>
      </c>
      <c r="F18" s="3">
        <v>0</v>
      </c>
      <c r="G18" s="3">
        <v>0</v>
      </c>
      <c r="H18" s="3">
        <v>11</v>
      </c>
      <c r="I18" s="3">
        <v>13</v>
      </c>
      <c r="J18" s="3">
        <v>0</v>
      </c>
      <c r="K18" s="3">
        <v>0</v>
      </c>
      <c r="L18" s="3">
        <v>5</v>
      </c>
      <c r="M18" s="3">
        <v>17</v>
      </c>
      <c r="N18" s="3">
        <v>0</v>
      </c>
      <c r="O18" s="3">
        <v>9</v>
      </c>
      <c r="P18" s="3">
        <v>0</v>
      </c>
      <c r="Q18" s="3">
        <v>0</v>
      </c>
      <c r="R18" s="3">
        <v>15</v>
      </c>
      <c r="S18" s="3">
        <v>13</v>
      </c>
      <c r="T18" s="3">
        <v>0</v>
      </c>
      <c r="U18" s="3">
        <v>0</v>
      </c>
      <c r="V18" s="3">
        <v>25</v>
      </c>
      <c r="W18" s="3">
        <v>8</v>
      </c>
      <c r="X18" s="3">
        <v>8</v>
      </c>
      <c r="Y18" s="3">
        <v>139</v>
      </c>
    </row>
    <row r="19" spans="1:26" x14ac:dyDescent="0.25">
      <c r="A19" s="5"/>
      <c r="B19" s="5"/>
      <c r="C19" s="5">
        <f>SUM(C4:C18)</f>
        <v>67</v>
      </c>
      <c r="D19" s="5">
        <f t="shared" ref="D19:Y19" si="1">SUM(D4:D18)</f>
        <v>103</v>
      </c>
      <c r="E19" s="5">
        <f t="shared" si="1"/>
        <v>32</v>
      </c>
      <c r="F19" s="5">
        <f t="shared" si="1"/>
        <v>35</v>
      </c>
      <c r="G19" s="5">
        <f t="shared" si="1"/>
        <v>90</v>
      </c>
      <c r="H19" s="5">
        <f t="shared" si="1"/>
        <v>77</v>
      </c>
      <c r="I19" s="5">
        <f t="shared" si="1"/>
        <v>131</v>
      </c>
      <c r="J19" s="5">
        <f t="shared" si="1"/>
        <v>23</v>
      </c>
      <c r="K19" s="5">
        <f t="shared" si="1"/>
        <v>33</v>
      </c>
      <c r="L19" s="5">
        <f t="shared" si="1"/>
        <v>67</v>
      </c>
      <c r="M19" s="5">
        <f t="shared" si="1"/>
        <v>35</v>
      </c>
      <c r="N19" s="5">
        <f t="shared" si="1"/>
        <v>12</v>
      </c>
      <c r="O19" s="5">
        <f t="shared" si="1"/>
        <v>40</v>
      </c>
      <c r="P19" s="5">
        <f t="shared" si="1"/>
        <v>15</v>
      </c>
      <c r="Q19" s="5">
        <f t="shared" si="1"/>
        <v>0</v>
      </c>
      <c r="R19" s="5">
        <f t="shared" si="1"/>
        <v>79</v>
      </c>
      <c r="S19" s="5">
        <f t="shared" si="1"/>
        <v>54</v>
      </c>
      <c r="T19" s="5">
        <f t="shared" si="1"/>
        <v>0</v>
      </c>
      <c r="U19" s="5">
        <f t="shared" si="1"/>
        <v>0</v>
      </c>
      <c r="V19" s="5">
        <f t="shared" si="1"/>
        <v>256</v>
      </c>
      <c r="W19" s="5">
        <f t="shared" si="1"/>
        <v>165</v>
      </c>
      <c r="X19" s="5">
        <f t="shared" si="1"/>
        <v>51</v>
      </c>
      <c r="Y19" s="5">
        <f t="shared" si="1"/>
        <v>1365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520</v>
      </c>
      <c r="D23" s="6">
        <f>F19+G19+H19+I19+J19+K19</f>
        <v>389</v>
      </c>
      <c r="E23" s="6">
        <f>N19+O19+P19+Q19</f>
        <v>67</v>
      </c>
      <c r="F23" s="6">
        <f>R19+S19+T19+U19</f>
        <v>133</v>
      </c>
      <c r="G23" s="6">
        <f>V19</f>
        <v>256</v>
      </c>
      <c r="H23" s="5">
        <f>SUM(C23:G23)</f>
        <v>1365</v>
      </c>
    </row>
    <row r="24" spans="1:26" x14ac:dyDescent="0.25">
      <c r="B24" s="14" t="s">
        <v>66</v>
      </c>
      <c r="C24" s="7">
        <f>(C23/$H$23)*100</f>
        <v>38.095238095238095</v>
      </c>
      <c r="D24" s="7">
        <f t="shared" ref="D24:G24" si="2">(D23/$H$23)*100</f>
        <v>28.498168498168496</v>
      </c>
      <c r="E24" s="7">
        <f t="shared" si="2"/>
        <v>4.9084249084249088</v>
      </c>
      <c r="F24" s="7">
        <f t="shared" si="2"/>
        <v>9.7435897435897445</v>
      </c>
      <c r="G24" s="7">
        <f t="shared" si="2"/>
        <v>18.754578754578755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7</v>
      </c>
      <c r="D26" s="6">
        <v>6</v>
      </c>
      <c r="E26" s="6">
        <v>23</v>
      </c>
      <c r="F26" s="6">
        <v>23</v>
      </c>
      <c r="G26" s="6">
        <v>4</v>
      </c>
      <c r="H26" s="5">
        <v>10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C26"/>
  <sheetViews>
    <sheetView workbookViewId="0">
      <selection activeCell="AA4" sqref="AA4"/>
    </sheetView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31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31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8</v>
      </c>
      <c r="N4" s="3">
        <v>6</v>
      </c>
      <c r="O4" s="3">
        <v>0</v>
      </c>
      <c r="P4" s="3">
        <v>0</v>
      </c>
      <c r="Q4" s="3">
        <v>0</v>
      </c>
      <c r="R4" s="3">
        <v>1</v>
      </c>
      <c r="S4" s="3">
        <v>12</v>
      </c>
      <c r="T4" s="3">
        <v>0</v>
      </c>
      <c r="U4" s="3">
        <v>25</v>
      </c>
      <c r="V4" s="3">
        <v>28</v>
      </c>
      <c r="W4" s="3">
        <v>0</v>
      </c>
      <c r="X4" s="3">
        <v>0</v>
      </c>
      <c r="Y4" s="3">
        <f>SUM(C4:X4)</f>
        <v>80</v>
      </c>
      <c r="AA4" s="13">
        <v>1</v>
      </c>
      <c r="AB4" s="6" t="s">
        <v>14</v>
      </c>
      <c r="AC4" s="3">
        <v>396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3</v>
      </c>
      <c r="N5" s="3">
        <v>23</v>
      </c>
      <c r="O5" s="3">
        <v>11</v>
      </c>
      <c r="P5" s="3">
        <v>0</v>
      </c>
      <c r="Q5" s="3">
        <v>0</v>
      </c>
      <c r="R5" s="3">
        <v>6</v>
      </c>
      <c r="S5" s="3">
        <v>21</v>
      </c>
      <c r="T5" s="3">
        <v>0</v>
      </c>
      <c r="U5" s="3">
        <v>21</v>
      </c>
      <c r="V5" s="3">
        <v>16</v>
      </c>
      <c r="W5" s="3">
        <v>0</v>
      </c>
      <c r="X5" s="3">
        <v>0</v>
      </c>
      <c r="Y5" s="3">
        <f>SUM(C5:X5)</f>
        <v>101</v>
      </c>
      <c r="AA5" s="13">
        <v>2</v>
      </c>
      <c r="AB5" s="6" t="s">
        <v>20</v>
      </c>
      <c r="AC5" s="3">
        <v>154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18</v>
      </c>
      <c r="O6" s="3">
        <v>14</v>
      </c>
      <c r="P6" s="3">
        <v>0</v>
      </c>
      <c r="Q6" s="3">
        <v>0</v>
      </c>
      <c r="R6" s="3">
        <v>0</v>
      </c>
      <c r="S6" s="3">
        <v>18</v>
      </c>
      <c r="T6" s="3">
        <v>3</v>
      </c>
      <c r="U6" s="3">
        <v>4</v>
      </c>
      <c r="V6" s="3">
        <v>24</v>
      </c>
      <c r="W6" s="3">
        <v>0</v>
      </c>
      <c r="X6" s="3">
        <v>0</v>
      </c>
      <c r="Y6" s="3">
        <f t="shared" ref="Y6:Y15" si="0">SUM(C6:X6)</f>
        <v>81</v>
      </c>
      <c r="AA6" s="13">
        <v>3</v>
      </c>
      <c r="AB6" s="6" t="s">
        <v>6</v>
      </c>
      <c r="AC6" s="3">
        <v>147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4</v>
      </c>
      <c r="N7" s="3">
        <v>23</v>
      </c>
      <c r="O7" s="3">
        <v>15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29</v>
      </c>
      <c r="V7" s="3">
        <v>16</v>
      </c>
      <c r="W7" s="3">
        <v>0</v>
      </c>
      <c r="X7" s="3">
        <v>0</v>
      </c>
      <c r="Y7" s="3">
        <f t="shared" si="0"/>
        <v>87</v>
      </c>
      <c r="AA7" s="13">
        <v>4</v>
      </c>
      <c r="AB7" s="6" t="s">
        <v>7</v>
      </c>
      <c r="AC7" s="3">
        <v>145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3</v>
      </c>
      <c r="M8" s="3">
        <v>10</v>
      </c>
      <c r="N8" s="3">
        <v>28</v>
      </c>
      <c r="O8" s="3">
        <v>7</v>
      </c>
      <c r="P8" s="3">
        <v>9</v>
      </c>
      <c r="Q8" s="3">
        <v>0</v>
      </c>
      <c r="R8" s="3">
        <v>0</v>
      </c>
      <c r="S8" s="3">
        <v>12</v>
      </c>
      <c r="T8" s="3">
        <v>0</v>
      </c>
      <c r="U8" s="3">
        <v>21</v>
      </c>
      <c r="V8" s="3">
        <v>11</v>
      </c>
      <c r="W8" s="3">
        <v>0</v>
      </c>
      <c r="X8" s="3">
        <v>0</v>
      </c>
      <c r="Y8" s="3">
        <f t="shared" si="0"/>
        <v>101</v>
      </c>
      <c r="AA8" s="13">
        <v>5</v>
      </c>
      <c r="AB8" s="6" t="s">
        <v>8</v>
      </c>
      <c r="AC8" s="3">
        <v>142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16</v>
      </c>
      <c r="M9" s="3">
        <v>6</v>
      </c>
      <c r="N9" s="3">
        <v>12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3</v>
      </c>
      <c r="U9" s="3">
        <v>22</v>
      </c>
      <c r="V9" s="3">
        <v>6</v>
      </c>
      <c r="W9" s="3">
        <v>0</v>
      </c>
      <c r="X9" s="3">
        <v>0</v>
      </c>
      <c r="Y9" s="3">
        <f t="shared" si="0"/>
        <v>66</v>
      </c>
      <c r="AC9" s="3">
        <f>SUM(AC4:AC8)</f>
        <v>984</v>
      </c>
    </row>
    <row r="10" spans="2:29" x14ac:dyDescent="0.25">
      <c r="B10" s="3">
        <v>2011</v>
      </c>
      <c r="C10" s="3">
        <v>0</v>
      </c>
      <c r="D10" s="3">
        <v>3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1</v>
      </c>
      <c r="M10" s="3">
        <v>10</v>
      </c>
      <c r="N10" s="3">
        <v>13</v>
      </c>
      <c r="O10" s="3">
        <v>18</v>
      </c>
      <c r="P10" s="3">
        <v>0</v>
      </c>
      <c r="Q10" s="3">
        <v>0</v>
      </c>
      <c r="R10" s="3">
        <v>0</v>
      </c>
      <c r="S10" s="3">
        <v>4</v>
      </c>
      <c r="T10" s="3">
        <v>0</v>
      </c>
      <c r="U10" s="3">
        <v>38</v>
      </c>
      <c r="V10" s="3">
        <v>4</v>
      </c>
      <c r="W10" s="3">
        <v>0</v>
      </c>
      <c r="X10" s="3">
        <v>10</v>
      </c>
      <c r="Y10" s="3">
        <f t="shared" si="0"/>
        <v>101</v>
      </c>
      <c r="AC10" s="27">
        <f>AC9/Y19</f>
        <v>0.7575057736720554</v>
      </c>
    </row>
    <row r="11" spans="2:29" x14ac:dyDescent="0.25">
      <c r="B11" s="3">
        <v>2012</v>
      </c>
      <c r="C11" s="3">
        <v>0</v>
      </c>
      <c r="D11" s="3">
        <v>0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6</v>
      </c>
      <c r="M11" s="3">
        <v>24</v>
      </c>
      <c r="N11" s="3">
        <v>0</v>
      </c>
      <c r="O11" s="3">
        <v>20</v>
      </c>
      <c r="P11" s="3">
        <v>0</v>
      </c>
      <c r="Q11" s="3">
        <v>0</v>
      </c>
      <c r="R11" s="3">
        <v>0</v>
      </c>
      <c r="S11" s="3">
        <v>0</v>
      </c>
      <c r="T11" s="3">
        <v>11</v>
      </c>
      <c r="U11" s="3">
        <v>32</v>
      </c>
      <c r="V11" s="3">
        <v>0</v>
      </c>
      <c r="W11" s="3">
        <v>0</v>
      </c>
      <c r="X11" s="3">
        <v>10</v>
      </c>
      <c r="Y11" s="3">
        <f t="shared" si="0"/>
        <v>108</v>
      </c>
    </row>
    <row r="12" spans="2:29" x14ac:dyDescent="0.25">
      <c r="B12" s="3">
        <v>2013</v>
      </c>
      <c r="C12" s="3">
        <v>0</v>
      </c>
      <c r="D12" s="3">
        <v>0</v>
      </c>
      <c r="E12" s="3">
        <v>12</v>
      </c>
      <c r="F12" s="3">
        <v>9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22</v>
      </c>
      <c r="N12" s="3">
        <v>3</v>
      </c>
      <c r="O12" s="3">
        <v>19</v>
      </c>
      <c r="P12" s="3">
        <v>0</v>
      </c>
      <c r="Q12" s="3">
        <v>0</v>
      </c>
      <c r="R12" s="3">
        <v>23</v>
      </c>
      <c r="S12" s="3">
        <v>0</v>
      </c>
      <c r="T12" s="3">
        <v>14</v>
      </c>
      <c r="U12" s="3">
        <v>16</v>
      </c>
      <c r="V12" s="3">
        <v>10</v>
      </c>
      <c r="W12" s="3">
        <v>0</v>
      </c>
      <c r="X12" s="3">
        <v>6</v>
      </c>
      <c r="Y12" s="3">
        <f t="shared" si="0"/>
        <v>134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22</v>
      </c>
      <c r="N13" s="3">
        <v>10</v>
      </c>
      <c r="O13" s="3">
        <v>14</v>
      </c>
      <c r="P13" s="3">
        <v>6</v>
      </c>
      <c r="Q13" s="3">
        <v>0</v>
      </c>
      <c r="R13" s="3">
        <v>7</v>
      </c>
      <c r="S13" s="3">
        <v>0</v>
      </c>
      <c r="T13" s="3">
        <v>0</v>
      </c>
      <c r="U13" s="3">
        <v>17</v>
      </c>
      <c r="V13" s="3">
        <v>10</v>
      </c>
      <c r="W13" s="3">
        <v>0</v>
      </c>
      <c r="X13" s="3">
        <v>0</v>
      </c>
      <c r="Y13" s="3">
        <f t="shared" si="0"/>
        <v>86</v>
      </c>
    </row>
    <row r="14" spans="2:29" x14ac:dyDescent="0.25">
      <c r="B14" s="3">
        <v>2016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13</v>
      </c>
      <c r="N14" s="3">
        <v>3</v>
      </c>
      <c r="O14" s="3">
        <v>23</v>
      </c>
      <c r="P14" s="3">
        <v>4</v>
      </c>
      <c r="Q14" s="3">
        <v>0</v>
      </c>
      <c r="R14" s="3">
        <v>0</v>
      </c>
      <c r="S14" s="3">
        <v>0</v>
      </c>
      <c r="T14" s="3">
        <v>2</v>
      </c>
      <c r="U14" s="3">
        <v>38</v>
      </c>
      <c r="V14" s="3">
        <v>5</v>
      </c>
      <c r="W14" s="3">
        <v>0</v>
      </c>
      <c r="X14" s="3">
        <v>0</v>
      </c>
      <c r="Y14" s="3">
        <f t="shared" si="0"/>
        <v>89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12</v>
      </c>
      <c r="H15" s="3">
        <v>0</v>
      </c>
      <c r="I15" s="3">
        <v>0</v>
      </c>
      <c r="J15" s="3">
        <v>3</v>
      </c>
      <c r="K15" s="3">
        <v>0</v>
      </c>
      <c r="L15" s="3">
        <v>0</v>
      </c>
      <c r="M15" s="3">
        <v>13</v>
      </c>
      <c r="N15" s="3">
        <v>6</v>
      </c>
      <c r="O15" s="3">
        <v>0</v>
      </c>
      <c r="P15" s="3">
        <v>7</v>
      </c>
      <c r="Q15" s="3">
        <v>0</v>
      </c>
      <c r="R15" s="3">
        <v>13</v>
      </c>
      <c r="S15" s="3">
        <v>0</v>
      </c>
      <c r="T15" s="3">
        <v>9</v>
      </c>
      <c r="U15" s="3">
        <v>46</v>
      </c>
      <c r="V15" s="3">
        <v>18</v>
      </c>
      <c r="W15" s="3">
        <v>0</v>
      </c>
      <c r="X15" s="3">
        <v>0</v>
      </c>
      <c r="Y15" s="3">
        <f t="shared" si="0"/>
        <v>127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12</v>
      </c>
      <c r="N16" s="3">
        <v>0</v>
      </c>
      <c r="O16" s="3">
        <v>0</v>
      </c>
      <c r="P16" s="3">
        <v>0</v>
      </c>
      <c r="Q16" s="3">
        <v>0</v>
      </c>
      <c r="R16" s="3">
        <v>7</v>
      </c>
      <c r="S16" s="3">
        <v>0</v>
      </c>
      <c r="T16" s="3">
        <v>0</v>
      </c>
      <c r="U16" s="3">
        <v>31</v>
      </c>
      <c r="V16" s="3">
        <v>1</v>
      </c>
      <c r="W16" s="3">
        <v>0</v>
      </c>
      <c r="X16" s="3">
        <v>6</v>
      </c>
      <c r="Y16" s="3">
        <v>57</v>
      </c>
    </row>
    <row r="17" spans="1:26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4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33</v>
      </c>
      <c r="V17" s="3">
        <v>1</v>
      </c>
      <c r="W17" s="3">
        <v>0</v>
      </c>
      <c r="X17" s="3">
        <v>2</v>
      </c>
      <c r="Y17" s="3">
        <v>40</v>
      </c>
    </row>
    <row r="18" spans="1:26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3</v>
      </c>
      <c r="Q18" s="3">
        <v>0</v>
      </c>
      <c r="R18" s="3">
        <v>0</v>
      </c>
      <c r="S18" s="3">
        <v>2</v>
      </c>
      <c r="T18" s="3">
        <v>0</v>
      </c>
      <c r="U18" s="3">
        <v>23</v>
      </c>
      <c r="V18" s="3">
        <v>4</v>
      </c>
      <c r="W18" s="3">
        <v>0</v>
      </c>
      <c r="X18" s="3">
        <v>9</v>
      </c>
      <c r="Y18" s="3">
        <v>41</v>
      </c>
    </row>
    <row r="19" spans="1:26" x14ac:dyDescent="0.25">
      <c r="A19" s="5"/>
      <c r="B19" s="5"/>
      <c r="C19" s="5">
        <f>SUM(C4:C18)</f>
        <v>0</v>
      </c>
      <c r="D19" s="5">
        <f t="shared" ref="D19:Y19" si="1">SUM(D4:D18)</f>
        <v>3</v>
      </c>
      <c r="E19" s="5">
        <f t="shared" si="1"/>
        <v>18</v>
      </c>
      <c r="F19" s="5">
        <f t="shared" si="1"/>
        <v>9</v>
      </c>
      <c r="G19" s="5">
        <f t="shared" si="1"/>
        <v>16</v>
      </c>
      <c r="H19" s="5">
        <f t="shared" si="1"/>
        <v>0</v>
      </c>
      <c r="I19" s="5">
        <f t="shared" si="1"/>
        <v>0</v>
      </c>
      <c r="J19" s="5">
        <f t="shared" si="1"/>
        <v>3</v>
      </c>
      <c r="K19" s="5">
        <f t="shared" si="1"/>
        <v>0</v>
      </c>
      <c r="L19" s="5">
        <f t="shared" si="1"/>
        <v>26</v>
      </c>
      <c r="M19" s="5">
        <f t="shared" si="1"/>
        <v>147</v>
      </c>
      <c r="N19" s="5">
        <f t="shared" si="1"/>
        <v>145</v>
      </c>
      <c r="O19" s="5">
        <f t="shared" si="1"/>
        <v>142</v>
      </c>
      <c r="P19" s="5">
        <f t="shared" si="1"/>
        <v>29</v>
      </c>
      <c r="Q19" s="5">
        <f t="shared" si="1"/>
        <v>0</v>
      </c>
      <c r="R19" s="5">
        <f t="shared" si="1"/>
        <v>57</v>
      </c>
      <c r="S19" s="5">
        <f t="shared" si="1"/>
        <v>69</v>
      </c>
      <c r="T19" s="5">
        <f t="shared" si="1"/>
        <v>42</v>
      </c>
      <c r="U19" s="5">
        <f t="shared" si="1"/>
        <v>396</v>
      </c>
      <c r="V19" s="5">
        <f t="shared" si="1"/>
        <v>154</v>
      </c>
      <c r="W19" s="5">
        <f t="shared" si="1"/>
        <v>0</v>
      </c>
      <c r="X19" s="5">
        <f t="shared" si="1"/>
        <v>43</v>
      </c>
      <c r="Y19" s="5">
        <f t="shared" si="1"/>
        <v>1299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237</v>
      </c>
      <c r="D23" s="6">
        <f>F19+G19+H19+I19+J19+K19</f>
        <v>28</v>
      </c>
      <c r="E23" s="6">
        <f>N19+O19+P19+Q19</f>
        <v>316</v>
      </c>
      <c r="F23" s="6">
        <f>R19+S19+T19+U19</f>
        <v>564</v>
      </c>
      <c r="G23" s="6">
        <f>V19</f>
        <v>154</v>
      </c>
      <c r="H23" s="5">
        <f>SUM(C23:G23)</f>
        <v>1299</v>
      </c>
    </row>
    <row r="24" spans="1:26" x14ac:dyDescent="0.25">
      <c r="B24" s="14" t="s">
        <v>66</v>
      </c>
      <c r="C24" s="7">
        <f>(C23/$H$23)*100</f>
        <v>18.244803695150118</v>
      </c>
      <c r="D24" s="7">
        <f t="shared" ref="D24:G24" si="2">(D23/$H$23)*100</f>
        <v>2.1555042340261741</v>
      </c>
      <c r="E24" s="7">
        <f t="shared" si="2"/>
        <v>24.326404926866822</v>
      </c>
      <c r="F24" s="7">
        <f t="shared" si="2"/>
        <v>43.418013856812934</v>
      </c>
      <c r="G24" s="7">
        <f t="shared" si="2"/>
        <v>11.855273287143957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12</v>
      </c>
      <c r="D26" s="6">
        <v>27</v>
      </c>
      <c r="E26" s="6">
        <v>10</v>
      </c>
      <c r="F26" s="6">
        <v>5</v>
      </c>
      <c r="G26" s="6">
        <v>8</v>
      </c>
      <c r="H26" s="5">
        <v>11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AC26"/>
  <sheetViews>
    <sheetView workbookViewId="0">
      <selection activeCell="AA6" sqref="AA6"/>
    </sheetView>
  </sheetViews>
  <sheetFormatPr defaultColWidth="9.140625" defaultRowHeight="15" x14ac:dyDescent="0.25"/>
  <cols>
    <col min="1" max="1" width="7.140625" style="3" customWidth="1"/>
    <col min="2" max="2" width="9.140625" style="3"/>
    <col min="3" max="26" width="5.7109375" style="3" customWidth="1"/>
    <col min="27" max="27" width="9.140625" style="3"/>
    <col min="28" max="28" width="10.85546875" style="3" customWidth="1"/>
    <col min="29" max="16384" width="9.140625" style="3"/>
  </cols>
  <sheetData>
    <row r="2" spans="2:29" ht="16.5" thickBot="1" x14ac:dyDescent="0.3">
      <c r="B2" s="15" t="s">
        <v>33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33</v>
      </c>
    </row>
    <row r="4" spans="2:29" x14ac:dyDescent="0.25">
      <c r="B4" s="3">
        <v>2003</v>
      </c>
      <c r="C4" s="3">
        <v>0</v>
      </c>
      <c r="D4" s="3">
        <v>3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1</v>
      </c>
      <c r="K4" s="3">
        <v>0</v>
      </c>
      <c r="L4" s="3">
        <v>7</v>
      </c>
      <c r="M4" s="3">
        <v>0</v>
      </c>
      <c r="N4" s="3">
        <v>29</v>
      </c>
      <c r="O4" s="3">
        <v>14</v>
      </c>
      <c r="P4" s="3">
        <v>0</v>
      </c>
      <c r="Q4" s="3">
        <v>16</v>
      </c>
      <c r="R4" s="3">
        <v>0</v>
      </c>
      <c r="S4" s="3">
        <v>9</v>
      </c>
      <c r="T4" s="3">
        <v>0</v>
      </c>
      <c r="U4" s="3">
        <v>0</v>
      </c>
      <c r="V4" s="3">
        <v>16</v>
      </c>
      <c r="W4" s="3">
        <v>0</v>
      </c>
      <c r="X4" s="3">
        <v>0</v>
      </c>
      <c r="Y4" s="3">
        <f>SUM(C4:X4)</f>
        <v>95</v>
      </c>
      <c r="AA4" s="13">
        <v>1</v>
      </c>
      <c r="AB4" s="6" t="s">
        <v>7</v>
      </c>
      <c r="AC4" s="3">
        <v>207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4</v>
      </c>
      <c r="L5" s="3">
        <v>11</v>
      </c>
      <c r="M5" s="3">
        <v>0</v>
      </c>
      <c r="N5" s="3">
        <v>16</v>
      </c>
      <c r="O5" s="3">
        <v>0</v>
      </c>
      <c r="P5" s="3">
        <v>6</v>
      </c>
      <c r="Q5" s="3">
        <v>16</v>
      </c>
      <c r="R5" s="3">
        <v>0</v>
      </c>
      <c r="S5" s="3">
        <v>0</v>
      </c>
      <c r="T5" s="3">
        <v>0</v>
      </c>
      <c r="U5" s="3">
        <v>0</v>
      </c>
      <c r="V5" s="3">
        <v>16</v>
      </c>
      <c r="W5" s="3">
        <v>0</v>
      </c>
      <c r="X5" s="3">
        <v>0</v>
      </c>
      <c r="Y5" s="3">
        <f>SUM(C5:X5)</f>
        <v>69</v>
      </c>
      <c r="AA5" s="13">
        <v>2</v>
      </c>
      <c r="AB5" s="6" t="s">
        <v>8</v>
      </c>
      <c r="AC5" s="3">
        <v>138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7</v>
      </c>
      <c r="L6" s="3">
        <v>15</v>
      </c>
      <c r="M6" s="3">
        <v>0</v>
      </c>
      <c r="N6" s="3">
        <v>40</v>
      </c>
      <c r="O6" s="3">
        <v>8</v>
      </c>
      <c r="P6" s="3">
        <v>0</v>
      </c>
      <c r="Q6" s="3">
        <v>0</v>
      </c>
      <c r="R6" s="3">
        <v>0</v>
      </c>
      <c r="S6" s="3">
        <v>6</v>
      </c>
      <c r="T6" s="3">
        <v>0</v>
      </c>
      <c r="U6" s="3">
        <v>0</v>
      </c>
      <c r="V6" s="3">
        <v>16</v>
      </c>
      <c r="W6" s="3">
        <v>6</v>
      </c>
      <c r="X6" s="3">
        <v>5</v>
      </c>
      <c r="Y6" s="3">
        <v>103</v>
      </c>
      <c r="AA6" s="13">
        <v>3</v>
      </c>
      <c r="AB6" s="6" t="s">
        <v>12</v>
      </c>
      <c r="AC6" s="3">
        <v>138</v>
      </c>
    </row>
    <row r="7" spans="2:29" x14ac:dyDescent="0.25">
      <c r="B7" s="3">
        <v>2007</v>
      </c>
      <c r="C7" s="3">
        <v>0</v>
      </c>
      <c r="D7" s="3">
        <v>0</v>
      </c>
      <c r="E7" s="3">
        <v>10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13</v>
      </c>
      <c r="L7" s="3">
        <v>18</v>
      </c>
      <c r="M7" s="3">
        <v>0</v>
      </c>
      <c r="N7" s="3">
        <v>31</v>
      </c>
      <c r="O7" s="3">
        <v>0</v>
      </c>
      <c r="P7" s="3">
        <v>0</v>
      </c>
      <c r="Q7" s="3">
        <v>0</v>
      </c>
      <c r="R7" s="3">
        <v>1</v>
      </c>
      <c r="S7" s="3">
        <v>0</v>
      </c>
      <c r="T7" s="3">
        <v>3</v>
      </c>
      <c r="U7" s="3">
        <v>6</v>
      </c>
      <c r="V7" s="3">
        <v>16</v>
      </c>
      <c r="W7" s="3">
        <v>0</v>
      </c>
      <c r="X7" s="3">
        <v>0</v>
      </c>
      <c r="Y7" s="3">
        <f t="shared" ref="Y7:Y15" si="0">SUM(C7:X7)</f>
        <v>98</v>
      </c>
      <c r="AA7" s="13">
        <v>4</v>
      </c>
      <c r="AB7" s="6" t="s">
        <v>9</v>
      </c>
      <c r="AC7" s="3">
        <v>114</v>
      </c>
    </row>
    <row r="8" spans="2:29" x14ac:dyDescent="0.25">
      <c r="B8" s="3">
        <v>2008</v>
      </c>
      <c r="C8" s="3">
        <v>0</v>
      </c>
      <c r="D8" s="3">
        <v>0</v>
      </c>
      <c r="E8" s="3">
        <v>9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7</v>
      </c>
      <c r="L8" s="3">
        <v>2</v>
      </c>
      <c r="M8" s="3">
        <v>0</v>
      </c>
      <c r="N8" s="3">
        <v>21</v>
      </c>
      <c r="O8" s="3">
        <v>4</v>
      </c>
      <c r="P8" s="3">
        <v>8</v>
      </c>
      <c r="Q8" s="3">
        <v>0</v>
      </c>
      <c r="R8" s="3">
        <v>0</v>
      </c>
      <c r="S8" s="3">
        <v>0</v>
      </c>
      <c r="T8" s="3">
        <v>0</v>
      </c>
      <c r="U8" s="3">
        <v>6</v>
      </c>
      <c r="V8" s="3">
        <v>0</v>
      </c>
      <c r="W8" s="3">
        <v>0</v>
      </c>
      <c r="X8" s="3">
        <v>0</v>
      </c>
      <c r="Y8" s="3">
        <f t="shared" si="0"/>
        <v>57</v>
      </c>
      <c r="AA8" s="13">
        <v>5</v>
      </c>
      <c r="AB8" s="6" t="s">
        <v>20</v>
      </c>
      <c r="AC8" s="3">
        <v>80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3</v>
      </c>
      <c r="L9" s="3">
        <v>0</v>
      </c>
      <c r="M9" s="3">
        <v>0</v>
      </c>
      <c r="N9" s="3">
        <v>22</v>
      </c>
      <c r="O9" s="3">
        <v>5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10</v>
      </c>
      <c r="W9" s="3">
        <v>0</v>
      </c>
      <c r="X9" s="3">
        <v>0</v>
      </c>
      <c r="Y9" s="3">
        <f t="shared" si="0"/>
        <v>40</v>
      </c>
      <c r="AC9" s="3">
        <f>SUM(AC4:AC8)</f>
        <v>677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10</v>
      </c>
      <c r="K10" s="3">
        <v>0</v>
      </c>
      <c r="L10" s="3">
        <v>0</v>
      </c>
      <c r="M10" s="3">
        <v>0</v>
      </c>
      <c r="N10" s="3">
        <v>6</v>
      </c>
      <c r="O10" s="3">
        <v>0</v>
      </c>
      <c r="P10" s="3">
        <v>12</v>
      </c>
      <c r="Q10" s="3">
        <v>11</v>
      </c>
      <c r="R10" s="3">
        <v>0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0</v>
      </c>
      <c r="Y10" s="3">
        <f t="shared" si="0"/>
        <v>40</v>
      </c>
      <c r="AC10" s="27">
        <f>AC9/Y19</f>
        <v>0.66242661448140905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3</v>
      </c>
      <c r="W11" s="3">
        <v>0</v>
      </c>
      <c r="X11" s="3">
        <v>0</v>
      </c>
      <c r="Y11" s="3">
        <f t="shared" si="0"/>
        <v>25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16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12</v>
      </c>
      <c r="O12" s="3">
        <v>9</v>
      </c>
      <c r="P12" s="3">
        <v>7</v>
      </c>
      <c r="Q12" s="3">
        <v>0</v>
      </c>
      <c r="R12" s="3">
        <v>3</v>
      </c>
      <c r="S12" s="3">
        <v>0</v>
      </c>
      <c r="T12" s="3">
        <v>1</v>
      </c>
      <c r="U12" s="3">
        <v>13</v>
      </c>
      <c r="V12" s="3">
        <v>0</v>
      </c>
      <c r="W12" s="3">
        <v>0</v>
      </c>
      <c r="X12" s="3">
        <v>0</v>
      </c>
      <c r="Y12" s="3">
        <f t="shared" si="0"/>
        <v>61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11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3</v>
      </c>
      <c r="O13" s="3">
        <v>16</v>
      </c>
      <c r="P13" s="3">
        <v>15</v>
      </c>
      <c r="Q13" s="3">
        <v>0</v>
      </c>
      <c r="R13" s="3">
        <v>0</v>
      </c>
      <c r="S13" s="3">
        <v>12</v>
      </c>
      <c r="T13" s="3">
        <v>0</v>
      </c>
      <c r="U13" s="3">
        <v>6</v>
      </c>
      <c r="V13" s="3">
        <v>0</v>
      </c>
      <c r="W13" s="3">
        <v>0</v>
      </c>
      <c r="X13" s="3">
        <v>0</v>
      </c>
      <c r="Y13" s="3">
        <f t="shared" si="0"/>
        <v>63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7</v>
      </c>
      <c r="G14" s="3">
        <v>11</v>
      </c>
      <c r="H14" s="3">
        <v>0</v>
      </c>
      <c r="I14" s="3">
        <v>5</v>
      </c>
      <c r="J14" s="3">
        <v>0</v>
      </c>
      <c r="K14" s="3">
        <v>0</v>
      </c>
      <c r="L14" s="3">
        <v>0</v>
      </c>
      <c r="M14" s="3">
        <v>0</v>
      </c>
      <c r="N14" s="3">
        <v>10</v>
      </c>
      <c r="O14" s="3">
        <v>3</v>
      </c>
      <c r="P14" s="3">
        <v>0</v>
      </c>
      <c r="Q14" s="3">
        <v>0</v>
      </c>
      <c r="R14" s="3">
        <v>0</v>
      </c>
      <c r="S14" s="3">
        <v>10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46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8</v>
      </c>
      <c r="G15" s="3">
        <v>9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15</v>
      </c>
      <c r="P15" s="3">
        <v>10</v>
      </c>
      <c r="Q15" s="3">
        <v>0</v>
      </c>
      <c r="R15" s="3">
        <v>0</v>
      </c>
      <c r="S15" s="3">
        <v>21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63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11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26</v>
      </c>
      <c r="P16" s="3">
        <v>8</v>
      </c>
      <c r="Q16" s="3">
        <v>0</v>
      </c>
      <c r="R16" s="3">
        <v>3</v>
      </c>
      <c r="S16" s="3">
        <v>24</v>
      </c>
      <c r="T16" s="3">
        <v>0</v>
      </c>
      <c r="U16" s="3">
        <v>9</v>
      </c>
      <c r="V16" s="3">
        <v>2</v>
      </c>
      <c r="W16" s="3">
        <v>0</v>
      </c>
      <c r="X16" s="3">
        <v>0</v>
      </c>
      <c r="Y16" s="3">
        <v>83</v>
      </c>
    </row>
    <row r="17" spans="1:26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6</v>
      </c>
      <c r="O17" s="3">
        <v>21</v>
      </c>
      <c r="P17" s="3">
        <v>18</v>
      </c>
      <c r="Q17" s="3">
        <v>0</v>
      </c>
      <c r="R17" s="3">
        <v>10</v>
      </c>
      <c r="S17" s="3">
        <v>31</v>
      </c>
      <c r="T17" s="3">
        <v>0</v>
      </c>
      <c r="U17" s="3">
        <v>6</v>
      </c>
      <c r="V17" s="3">
        <v>0</v>
      </c>
      <c r="W17" s="3">
        <v>0</v>
      </c>
      <c r="X17" s="3">
        <v>0</v>
      </c>
      <c r="Y17" s="3">
        <v>92</v>
      </c>
    </row>
    <row r="18" spans="1:26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7</v>
      </c>
      <c r="N18" s="3">
        <v>2</v>
      </c>
      <c r="O18" s="3">
        <v>17</v>
      </c>
      <c r="P18" s="3">
        <v>17</v>
      </c>
      <c r="Q18" s="3">
        <v>0</v>
      </c>
      <c r="R18" s="3">
        <v>11</v>
      </c>
      <c r="S18" s="3">
        <v>25</v>
      </c>
      <c r="T18" s="3">
        <v>8</v>
      </c>
      <c r="U18" s="3">
        <v>0</v>
      </c>
      <c r="V18" s="3">
        <v>0</v>
      </c>
      <c r="W18" s="3">
        <v>0</v>
      </c>
      <c r="X18" s="3">
        <v>0</v>
      </c>
      <c r="Y18" s="3">
        <v>87</v>
      </c>
    </row>
    <row r="19" spans="1:26" x14ac:dyDescent="0.25">
      <c r="A19" s="5"/>
      <c r="B19" s="5"/>
      <c r="C19" s="5">
        <f>SUM(C4:C18)</f>
        <v>0</v>
      </c>
      <c r="D19" s="5">
        <f t="shared" ref="D19:Y19" si="1">SUM(D4:D18)</f>
        <v>3</v>
      </c>
      <c r="E19" s="5">
        <f t="shared" si="1"/>
        <v>19</v>
      </c>
      <c r="F19" s="5">
        <f t="shared" si="1"/>
        <v>15</v>
      </c>
      <c r="G19" s="5">
        <f t="shared" si="1"/>
        <v>58</v>
      </c>
      <c r="H19" s="5">
        <f t="shared" si="1"/>
        <v>0</v>
      </c>
      <c r="I19" s="5">
        <f t="shared" si="1"/>
        <v>5</v>
      </c>
      <c r="J19" s="5">
        <f t="shared" si="1"/>
        <v>11</v>
      </c>
      <c r="K19" s="5">
        <f t="shared" si="1"/>
        <v>34</v>
      </c>
      <c r="L19" s="5">
        <f t="shared" si="1"/>
        <v>53</v>
      </c>
      <c r="M19" s="5">
        <f t="shared" si="1"/>
        <v>7</v>
      </c>
      <c r="N19" s="5">
        <f t="shared" si="1"/>
        <v>207</v>
      </c>
      <c r="O19" s="5">
        <f t="shared" si="1"/>
        <v>138</v>
      </c>
      <c r="P19" s="5">
        <f t="shared" si="1"/>
        <v>114</v>
      </c>
      <c r="Q19" s="5">
        <f t="shared" si="1"/>
        <v>43</v>
      </c>
      <c r="R19" s="5">
        <f t="shared" si="1"/>
        <v>28</v>
      </c>
      <c r="S19" s="5">
        <f t="shared" si="1"/>
        <v>138</v>
      </c>
      <c r="T19" s="5">
        <f t="shared" si="1"/>
        <v>12</v>
      </c>
      <c r="U19" s="5">
        <f t="shared" si="1"/>
        <v>46</v>
      </c>
      <c r="V19" s="5">
        <f t="shared" si="1"/>
        <v>80</v>
      </c>
      <c r="W19" s="5">
        <f t="shared" si="1"/>
        <v>6</v>
      </c>
      <c r="X19" s="5">
        <f t="shared" si="1"/>
        <v>5</v>
      </c>
      <c r="Y19" s="5">
        <f t="shared" si="1"/>
        <v>1022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93</v>
      </c>
      <c r="D23" s="6">
        <f>F19+G19+H19+I19+J19+K19</f>
        <v>123</v>
      </c>
      <c r="E23" s="6">
        <f>N19+O19+P19+Q19</f>
        <v>502</v>
      </c>
      <c r="F23" s="6">
        <f>R19+S19+T19+U19</f>
        <v>224</v>
      </c>
      <c r="G23" s="6">
        <f>V19</f>
        <v>80</v>
      </c>
      <c r="H23" s="5">
        <f>SUM(C23:G23)</f>
        <v>1022</v>
      </c>
    </row>
    <row r="24" spans="1:26" x14ac:dyDescent="0.25">
      <c r="B24" s="14" t="s">
        <v>66</v>
      </c>
      <c r="C24" s="7">
        <f>(C23/$H$23)*100</f>
        <v>9.0998043052837563</v>
      </c>
      <c r="D24" s="7">
        <f t="shared" ref="D24:G24" si="2">(D23/$H$23)*100</f>
        <v>12.035225048923678</v>
      </c>
      <c r="E24" s="7">
        <f t="shared" si="2"/>
        <v>49.11937377690802</v>
      </c>
      <c r="F24" s="7">
        <f t="shared" si="2"/>
        <v>21.917808219178081</v>
      </c>
      <c r="G24" s="7">
        <f t="shared" si="2"/>
        <v>7.8277886497064575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19</v>
      </c>
      <c r="D26" s="6">
        <v>14</v>
      </c>
      <c r="E26" s="6">
        <v>6</v>
      </c>
      <c r="F26" s="6">
        <v>18</v>
      </c>
      <c r="G26" s="6">
        <v>10</v>
      </c>
      <c r="H26" s="5">
        <v>12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D27"/>
  <sheetViews>
    <sheetView workbookViewId="0"/>
  </sheetViews>
  <sheetFormatPr defaultColWidth="9.140625" defaultRowHeight="15" x14ac:dyDescent="0.25"/>
  <cols>
    <col min="1" max="1" width="5.28515625" style="3" customWidth="1"/>
    <col min="2" max="2" width="9.140625" style="3"/>
    <col min="3" max="16" width="5.7109375" style="3" customWidth="1"/>
    <col min="17" max="17" width="6.42578125" style="3" customWidth="1"/>
    <col min="18" max="26" width="5.7109375" style="3" customWidth="1"/>
    <col min="27" max="27" width="4.7109375" style="13" customWidth="1"/>
    <col min="28" max="28" width="11.28515625" style="3" customWidth="1"/>
    <col min="29" max="29" width="10.5703125" style="3" bestFit="1" customWidth="1"/>
    <col min="30" max="16384" width="9.140625" style="3"/>
  </cols>
  <sheetData>
    <row r="2" spans="2:29" ht="16.5" thickBot="1" x14ac:dyDescent="0.3">
      <c r="B2" s="15" t="s">
        <v>0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B3" s="15" t="s">
        <v>0</v>
      </c>
    </row>
    <row r="4" spans="2:29" x14ac:dyDescent="0.25">
      <c r="B4" s="3">
        <v>2003</v>
      </c>
      <c r="C4" s="3">
        <v>7</v>
      </c>
      <c r="D4" s="3">
        <v>8</v>
      </c>
      <c r="E4" s="3">
        <v>5</v>
      </c>
      <c r="F4" s="3">
        <v>4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3</v>
      </c>
      <c r="T4" s="3">
        <v>0</v>
      </c>
      <c r="U4" s="3">
        <v>0</v>
      </c>
      <c r="V4" s="3">
        <v>0</v>
      </c>
      <c r="W4" s="3">
        <v>11</v>
      </c>
      <c r="X4" s="3">
        <v>0</v>
      </c>
      <c r="Y4" s="3">
        <f>SUM(C4:X4)</f>
        <v>38</v>
      </c>
      <c r="AA4" s="13">
        <v>1</v>
      </c>
      <c r="AB4" s="6" t="s">
        <v>20</v>
      </c>
      <c r="AC4" s="3">
        <v>173</v>
      </c>
    </row>
    <row r="5" spans="2:29" x14ac:dyDescent="0.25">
      <c r="B5" s="3">
        <v>2004</v>
      </c>
      <c r="C5" s="3">
        <v>3</v>
      </c>
      <c r="D5" s="3">
        <v>11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5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11</v>
      </c>
      <c r="X5" s="3">
        <v>0</v>
      </c>
      <c r="Y5" s="3">
        <f t="shared" ref="Y5:Y17" si="0">SUM(C5:X5)</f>
        <v>30</v>
      </c>
      <c r="AA5" s="13">
        <v>2</v>
      </c>
      <c r="AB5" s="6" t="s">
        <v>59</v>
      </c>
      <c r="AC5" s="3">
        <v>172</v>
      </c>
    </row>
    <row r="6" spans="2:29" x14ac:dyDescent="0.25">
      <c r="B6" s="3">
        <v>2005</v>
      </c>
      <c r="C6" s="3">
        <v>4</v>
      </c>
      <c r="D6" s="3">
        <v>10</v>
      </c>
      <c r="E6" s="3">
        <v>0</v>
      </c>
      <c r="F6" s="3">
        <v>0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11</v>
      </c>
      <c r="O6" s="3">
        <v>7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5</v>
      </c>
      <c r="W6" s="3">
        <v>8</v>
      </c>
      <c r="X6" s="3">
        <v>0</v>
      </c>
      <c r="Y6" s="3">
        <f t="shared" si="0"/>
        <v>46</v>
      </c>
      <c r="AA6" s="13">
        <v>3</v>
      </c>
      <c r="AB6" s="6">
        <v>400</v>
      </c>
      <c r="AC6" s="3">
        <v>118</v>
      </c>
    </row>
    <row r="7" spans="2:29" x14ac:dyDescent="0.25">
      <c r="B7" s="3">
        <v>2007</v>
      </c>
      <c r="C7" s="3">
        <v>12</v>
      </c>
      <c r="D7" s="3">
        <v>5</v>
      </c>
      <c r="E7" s="3">
        <v>0</v>
      </c>
      <c r="F7" s="3">
        <v>0</v>
      </c>
      <c r="G7" s="3">
        <v>0</v>
      </c>
      <c r="H7" s="3">
        <v>0</v>
      </c>
      <c r="I7" s="3">
        <v>7</v>
      </c>
      <c r="J7" s="3">
        <v>0</v>
      </c>
      <c r="K7" s="3">
        <v>6</v>
      </c>
      <c r="L7" s="3">
        <v>0</v>
      </c>
      <c r="M7" s="3">
        <v>0</v>
      </c>
      <c r="N7" s="3">
        <v>3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8</v>
      </c>
      <c r="W7" s="3">
        <v>14</v>
      </c>
      <c r="X7" s="3">
        <v>0</v>
      </c>
      <c r="Y7" s="3">
        <f t="shared" si="0"/>
        <v>55</v>
      </c>
      <c r="AA7" s="13">
        <v>4</v>
      </c>
      <c r="AB7" s="6" t="s">
        <v>60</v>
      </c>
      <c r="AC7" s="3">
        <v>65</v>
      </c>
    </row>
    <row r="8" spans="2:29" x14ac:dyDescent="0.25">
      <c r="B8" s="3">
        <v>2008</v>
      </c>
      <c r="C8" s="3">
        <v>6</v>
      </c>
      <c r="D8" s="3">
        <v>2</v>
      </c>
      <c r="E8" s="3">
        <v>9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16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16</v>
      </c>
      <c r="X8" s="3">
        <v>12</v>
      </c>
      <c r="Y8" s="3">
        <f t="shared" si="0"/>
        <v>61</v>
      </c>
      <c r="AA8" s="13">
        <v>5</v>
      </c>
      <c r="AB8" s="6" t="s">
        <v>7</v>
      </c>
      <c r="AC8" s="3">
        <v>53</v>
      </c>
    </row>
    <row r="9" spans="2:29" x14ac:dyDescent="0.25">
      <c r="B9" s="3">
        <v>2009</v>
      </c>
      <c r="C9" s="3">
        <v>0</v>
      </c>
      <c r="D9" s="3">
        <v>0</v>
      </c>
      <c r="E9" s="3">
        <v>5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3</v>
      </c>
      <c r="M9" s="3">
        <v>0</v>
      </c>
      <c r="N9" s="3">
        <v>0</v>
      </c>
      <c r="O9" s="3">
        <v>5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5</v>
      </c>
      <c r="X9" s="3">
        <v>13</v>
      </c>
      <c r="Y9" s="3">
        <f t="shared" si="0"/>
        <v>32</v>
      </c>
      <c r="AB9" s="6"/>
      <c r="AC9" s="3">
        <f>SUM(AC4:AC8)</f>
        <v>581</v>
      </c>
    </row>
    <row r="10" spans="2:29" x14ac:dyDescent="0.25">
      <c r="B10" s="3">
        <v>2011</v>
      </c>
      <c r="C10" s="3">
        <v>0</v>
      </c>
      <c r="D10" s="3">
        <v>0</v>
      </c>
      <c r="E10" s="3">
        <v>26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6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4</v>
      </c>
      <c r="W10" s="3">
        <v>0</v>
      </c>
      <c r="X10" s="3">
        <v>12</v>
      </c>
      <c r="Y10" s="3">
        <f t="shared" si="0"/>
        <v>48</v>
      </c>
      <c r="AB10" s="6"/>
      <c r="AC10" s="27">
        <f>AC9/Y19</f>
        <v>0.69331742243436756</v>
      </c>
    </row>
    <row r="11" spans="2:29" x14ac:dyDescent="0.25">
      <c r="B11" s="3">
        <v>2012</v>
      </c>
      <c r="C11" s="3">
        <v>0</v>
      </c>
      <c r="D11" s="3">
        <v>0</v>
      </c>
      <c r="E11" s="3">
        <v>23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6</v>
      </c>
      <c r="M11" s="3">
        <v>13</v>
      </c>
      <c r="N11" s="3">
        <v>12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13</v>
      </c>
      <c r="W11" s="3">
        <v>0</v>
      </c>
      <c r="X11" s="3">
        <v>11</v>
      </c>
      <c r="Y11" s="3">
        <f t="shared" si="0"/>
        <v>78</v>
      </c>
      <c r="AC11" s="27"/>
    </row>
    <row r="12" spans="2:29" x14ac:dyDescent="0.25">
      <c r="B12" s="3">
        <v>2013</v>
      </c>
      <c r="C12" s="3">
        <v>0</v>
      </c>
      <c r="D12" s="3">
        <v>0</v>
      </c>
      <c r="E12" s="3">
        <v>21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5</v>
      </c>
      <c r="W12" s="3">
        <v>0</v>
      </c>
      <c r="X12" s="3">
        <v>12</v>
      </c>
      <c r="Y12" s="3">
        <f t="shared" si="0"/>
        <v>39</v>
      </c>
      <c r="AA12" s="16"/>
      <c r="AC12" s="5"/>
    </row>
    <row r="13" spans="2:29" x14ac:dyDescent="0.25">
      <c r="B13" s="3">
        <v>2015</v>
      </c>
      <c r="C13" s="3">
        <v>0</v>
      </c>
      <c r="D13" s="3">
        <v>0</v>
      </c>
      <c r="E13" s="3">
        <v>9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  <c r="L13" s="3">
        <v>6</v>
      </c>
      <c r="M13" s="3">
        <v>5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15</v>
      </c>
      <c r="T13" s="3">
        <v>0</v>
      </c>
      <c r="U13" s="3">
        <v>0</v>
      </c>
      <c r="V13" s="3">
        <v>9</v>
      </c>
      <c r="W13" s="3">
        <v>0</v>
      </c>
      <c r="X13" s="3">
        <v>12</v>
      </c>
      <c r="Y13" s="3">
        <f t="shared" si="0"/>
        <v>57</v>
      </c>
      <c r="AA13" s="22"/>
      <c r="AB13" s="5"/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8</v>
      </c>
      <c r="T14" s="3">
        <v>0</v>
      </c>
      <c r="U14" s="3">
        <v>0</v>
      </c>
      <c r="V14" s="3">
        <v>25</v>
      </c>
      <c r="W14" s="3">
        <v>0</v>
      </c>
      <c r="X14" s="3">
        <v>13</v>
      </c>
      <c r="Y14" s="3">
        <f t="shared" si="0"/>
        <v>47</v>
      </c>
      <c r="AB14" s="21"/>
    </row>
    <row r="15" spans="2:29" x14ac:dyDescent="0.25">
      <c r="B15" s="3">
        <v>2017</v>
      </c>
      <c r="C15" s="3">
        <v>0</v>
      </c>
      <c r="D15" s="3">
        <v>0</v>
      </c>
      <c r="E15" s="3">
        <v>7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7</v>
      </c>
      <c r="P15" s="3">
        <v>0</v>
      </c>
      <c r="Q15" s="3">
        <v>0</v>
      </c>
      <c r="R15" s="3">
        <v>0</v>
      </c>
      <c r="S15" s="3">
        <v>3</v>
      </c>
      <c r="T15" s="3">
        <v>0</v>
      </c>
      <c r="U15" s="3">
        <v>0</v>
      </c>
      <c r="V15" s="3">
        <v>16</v>
      </c>
      <c r="W15" s="3">
        <v>0</v>
      </c>
      <c r="X15" s="3">
        <v>13</v>
      </c>
      <c r="Y15" s="3">
        <f t="shared" si="0"/>
        <v>47</v>
      </c>
    </row>
    <row r="16" spans="2:29" x14ac:dyDescent="0.25">
      <c r="B16" s="3">
        <v>2019</v>
      </c>
      <c r="C16" s="3">
        <v>0</v>
      </c>
      <c r="D16" s="3">
        <v>0</v>
      </c>
      <c r="E16" s="3">
        <v>5</v>
      </c>
      <c r="F16" s="3">
        <v>0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5</v>
      </c>
      <c r="N16" s="3">
        <v>6</v>
      </c>
      <c r="O16" s="3">
        <v>5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31</v>
      </c>
      <c r="W16" s="3">
        <v>0</v>
      </c>
      <c r="X16" s="3">
        <v>26</v>
      </c>
      <c r="Y16" s="3">
        <f t="shared" si="0"/>
        <v>84</v>
      </c>
    </row>
    <row r="17" spans="1:30" x14ac:dyDescent="0.25">
      <c r="B17" s="3">
        <v>2021</v>
      </c>
      <c r="C17" s="3">
        <v>0</v>
      </c>
      <c r="D17" s="3">
        <v>0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21</v>
      </c>
      <c r="K17" s="3">
        <v>0</v>
      </c>
      <c r="L17" s="3">
        <v>1</v>
      </c>
      <c r="M17" s="3">
        <v>8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29</v>
      </c>
      <c r="W17" s="3">
        <v>0</v>
      </c>
      <c r="X17" s="3">
        <v>23</v>
      </c>
      <c r="Y17" s="3">
        <f t="shared" si="0"/>
        <v>85</v>
      </c>
    </row>
    <row r="18" spans="1:30" x14ac:dyDescent="0.25">
      <c r="A18" s="5"/>
      <c r="B18" s="3">
        <v>2022</v>
      </c>
      <c r="C18" s="3">
        <v>0</v>
      </c>
      <c r="D18" s="3">
        <v>0</v>
      </c>
      <c r="E18" s="3">
        <v>8</v>
      </c>
      <c r="F18" s="3">
        <v>0</v>
      </c>
      <c r="G18" s="3">
        <v>0</v>
      </c>
      <c r="H18" s="3">
        <v>0</v>
      </c>
      <c r="I18" s="3">
        <v>7</v>
      </c>
      <c r="J18" s="3">
        <v>14</v>
      </c>
      <c r="K18" s="3">
        <v>0</v>
      </c>
      <c r="L18" s="3">
        <v>0</v>
      </c>
      <c r="M18" s="3">
        <v>3</v>
      </c>
      <c r="N18" s="3">
        <v>0</v>
      </c>
      <c r="O18" s="3">
        <v>6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28</v>
      </c>
      <c r="W18" s="3">
        <v>0</v>
      </c>
      <c r="X18" s="3">
        <v>25</v>
      </c>
      <c r="Y18" s="3">
        <v>91</v>
      </c>
      <c r="AA18" s="20"/>
      <c r="AC18" s="6"/>
    </row>
    <row r="19" spans="1:30" s="5" customFormat="1" x14ac:dyDescent="0.25">
      <c r="A19" s="3"/>
      <c r="C19" s="5">
        <f>SUM(C4:C18)</f>
        <v>32</v>
      </c>
      <c r="D19" s="5">
        <f t="shared" ref="D19:Y19" si="1">SUM(D4:D18)</f>
        <v>36</v>
      </c>
      <c r="E19" s="5">
        <f t="shared" si="1"/>
        <v>118</v>
      </c>
      <c r="F19" s="5">
        <f t="shared" si="1"/>
        <v>8</v>
      </c>
      <c r="G19" s="5">
        <f t="shared" si="1"/>
        <v>0</v>
      </c>
      <c r="H19" s="5">
        <f t="shared" si="1"/>
        <v>6</v>
      </c>
      <c r="I19" s="5">
        <f t="shared" si="1"/>
        <v>17</v>
      </c>
      <c r="J19" s="5">
        <f t="shared" si="1"/>
        <v>36</v>
      </c>
      <c r="K19" s="5">
        <f t="shared" si="1"/>
        <v>7</v>
      </c>
      <c r="L19" s="5">
        <f t="shared" si="1"/>
        <v>16</v>
      </c>
      <c r="M19" s="5">
        <f t="shared" si="1"/>
        <v>40</v>
      </c>
      <c r="N19" s="5">
        <f t="shared" si="1"/>
        <v>53</v>
      </c>
      <c r="O19" s="5">
        <f t="shared" si="1"/>
        <v>30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29</v>
      </c>
      <c r="T19" s="5">
        <f t="shared" si="1"/>
        <v>0</v>
      </c>
      <c r="U19" s="5">
        <f t="shared" si="1"/>
        <v>0</v>
      </c>
      <c r="V19" s="5">
        <f t="shared" si="1"/>
        <v>173</v>
      </c>
      <c r="W19" s="5">
        <f t="shared" si="1"/>
        <v>65</v>
      </c>
      <c r="X19" s="5">
        <f t="shared" si="1"/>
        <v>172</v>
      </c>
      <c r="Y19" s="5">
        <f t="shared" si="1"/>
        <v>838</v>
      </c>
      <c r="AA19" s="13"/>
      <c r="AB19" s="6"/>
      <c r="AC19" s="3"/>
      <c r="AD19" s="3"/>
    </row>
    <row r="20" spans="1:30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13"/>
      <c r="AB20" s="3"/>
      <c r="AC20" s="3"/>
      <c r="AD20" s="3"/>
    </row>
    <row r="21" spans="1:30" x14ac:dyDescent="0.25">
      <c r="AD21" s="5"/>
    </row>
    <row r="22" spans="1:30" x14ac:dyDescent="0.25"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AD22" s="21"/>
    </row>
    <row r="23" spans="1:30" x14ac:dyDescent="0.25">
      <c r="B23" s="14" t="s">
        <v>65</v>
      </c>
      <c r="C23" s="6">
        <f>C19+D19+E19+L19+M19+W19+X19</f>
        <v>479</v>
      </c>
      <c r="D23" s="6">
        <f>F19+G19+H19+I19+J19+K19</f>
        <v>74</v>
      </c>
      <c r="E23" s="6">
        <f>N19+O19+P19+Q19</f>
        <v>83</v>
      </c>
      <c r="F23" s="6">
        <f>R19+S19+T19+U19</f>
        <v>29</v>
      </c>
      <c r="G23" s="6">
        <f>V19</f>
        <v>173</v>
      </c>
      <c r="H23" s="5">
        <f>SUM(C23:G23)</f>
        <v>838</v>
      </c>
      <c r="Q23" s="25"/>
    </row>
    <row r="24" spans="1:30" x14ac:dyDescent="0.25">
      <c r="B24" s="14" t="s">
        <v>66</v>
      </c>
      <c r="C24" s="7">
        <f>(C23/$H$23)*100</f>
        <v>57.159904534606213</v>
      </c>
      <c r="D24" s="7">
        <f t="shared" ref="D24:G24" si="2">(D23/$H$23)*100</f>
        <v>8.8305489260143197</v>
      </c>
      <c r="E24" s="7">
        <f t="shared" si="2"/>
        <v>9.9045346062052513</v>
      </c>
      <c r="F24" s="7">
        <f t="shared" si="2"/>
        <v>3.4606205250596656</v>
      </c>
      <c r="G24" s="7">
        <f t="shared" si="2"/>
        <v>20.644391408114558</v>
      </c>
      <c r="H24" s="5"/>
      <c r="Q24" s="25"/>
    </row>
    <row r="25" spans="1:30" s="6" customFormat="1" x14ac:dyDescent="0.25">
      <c r="A25" s="3"/>
      <c r="B25" s="3"/>
      <c r="C25" s="3"/>
      <c r="D25" s="3"/>
      <c r="E25" s="3"/>
      <c r="F25" s="3"/>
      <c r="G25" s="3"/>
      <c r="H25" s="5"/>
      <c r="I25" s="3"/>
      <c r="J25" s="3"/>
      <c r="K25" s="3"/>
      <c r="L25" s="3"/>
      <c r="M25" s="3"/>
      <c r="N25" s="3"/>
      <c r="O25" s="3"/>
      <c r="P25" s="3"/>
      <c r="Q25" s="25"/>
      <c r="R25" s="3"/>
      <c r="S25" s="3"/>
      <c r="T25" s="3"/>
      <c r="U25" s="3"/>
      <c r="V25" s="3"/>
      <c r="W25" s="3"/>
      <c r="X25" s="3"/>
      <c r="Y25" s="3"/>
      <c r="Z25" s="3"/>
      <c r="AA25" s="13"/>
      <c r="AB25" s="3"/>
      <c r="AC25" s="3"/>
      <c r="AD25" s="3"/>
    </row>
    <row r="26" spans="1:30" x14ac:dyDescent="0.25">
      <c r="B26" s="14" t="s">
        <v>70</v>
      </c>
      <c r="C26" s="6">
        <v>8</v>
      </c>
      <c r="D26" s="6">
        <v>17</v>
      </c>
      <c r="E26" s="6">
        <v>21</v>
      </c>
      <c r="F26" s="6">
        <v>31</v>
      </c>
      <c r="G26" s="6">
        <v>7</v>
      </c>
      <c r="H26" s="5">
        <v>13</v>
      </c>
      <c r="Q26" s="25"/>
    </row>
    <row r="27" spans="1:30" x14ac:dyDescent="0.25">
      <c r="H27" s="5"/>
      <c r="Q27" s="25"/>
      <c r="AD27" s="6"/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AC26"/>
  <sheetViews>
    <sheetView workbookViewId="0"/>
  </sheetViews>
  <sheetFormatPr defaultColWidth="9.140625" defaultRowHeight="15" x14ac:dyDescent="0.25"/>
  <cols>
    <col min="1" max="1" width="5.5703125" style="3" customWidth="1"/>
    <col min="2" max="2" width="9.140625" style="3"/>
    <col min="3" max="26" width="5.7109375" style="3" customWidth="1"/>
    <col min="27" max="27" width="9.140625" style="3"/>
    <col min="28" max="28" width="9.5703125" style="3" customWidth="1"/>
    <col min="29" max="16384" width="9.140625" style="3"/>
  </cols>
  <sheetData>
    <row r="2" spans="2:29" ht="16.5" thickBot="1" x14ac:dyDescent="0.3">
      <c r="B2" s="15" t="s">
        <v>40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40</v>
      </c>
    </row>
    <row r="4" spans="2:29" x14ac:dyDescent="0.25">
      <c r="B4" s="3">
        <v>2003</v>
      </c>
      <c r="C4" s="3">
        <v>14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14</v>
      </c>
      <c r="N4" s="3">
        <v>0</v>
      </c>
      <c r="O4" s="3">
        <v>0</v>
      </c>
      <c r="P4" s="3">
        <v>5</v>
      </c>
      <c r="Q4" s="3">
        <v>24</v>
      </c>
      <c r="R4" s="3">
        <v>5</v>
      </c>
      <c r="S4" s="3">
        <v>31</v>
      </c>
      <c r="T4" s="3">
        <v>9</v>
      </c>
      <c r="U4" s="3">
        <v>16</v>
      </c>
      <c r="V4" s="3">
        <v>7</v>
      </c>
      <c r="W4" s="3">
        <v>7</v>
      </c>
      <c r="X4" s="3">
        <v>12</v>
      </c>
      <c r="Y4" s="3">
        <f>SUM(C4:X4)</f>
        <v>144</v>
      </c>
      <c r="AA4" s="13">
        <v>1</v>
      </c>
      <c r="AB4" s="6" t="s">
        <v>8</v>
      </c>
      <c r="AC4" s="3">
        <v>178</v>
      </c>
    </row>
    <row r="5" spans="2:29" x14ac:dyDescent="0.25">
      <c r="B5" s="3">
        <v>2004</v>
      </c>
      <c r="C5" s="3">
        <v>0</v>
      </c>
      <c r="D5" s="3">
        <v>8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22</v>
      </c>
      <c r="N5" s="3">
        <v>0</v>
      </c>
      <c r="O5" s="3">
        <v>0</v>
      </c>
      <c r="P5" s="3">
        <v>0</v>
      </c>
      <c r="Q5" s="3">
        <v>32</v>
      </c>
      <c r="R5" s="3">
        <v>0</v>
      </c>
      <c r="S5" s="3">
        <v>32</v>
      </c>
      <c r="T5" s="3">
        <v>5</v>
      </c>
      <c r="U5" s="3">
        <v>22</v>
      </c>
      <c r="V5" s="3">
        <v>2</v>
      </c>
      <c r="W5" s="3">
        <v>3</v>
      </c>
      <c r="X5" s="3">
        <v>14</v>
      </c>
      <c r="Y5" s="3">
        <f>SUM(C5:X5)</f>
        <v>140</v>
      </c>
      <c r="AA5" s="13">
        <v>2</v>
      </c>
      <c r="AB5" s="6" t="s">
        <v>10</v>
      </c>
      <c r="AC5" s="3">
        <v>125</v>
      </c>
    </row>
    <row r="6" spans="2:29" x14ac:dyDescent="0.25">
      <c r="B6" s="3">
        <v>2005</v>
      </c>
      <c r="C6" s="3">
        <v>8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4</v>
      </c>
      <c r="N6" s="3">
        <v>0</v>
      </c>
      <c r="O6" s="3">
        <v>3</v>
      </c>
      <c r="P6" s="3">
        <v>0</v>
      </c>
      <c r="Q6" s="3">
        <v>12</v>
      </c>
      <c r="R6" s="3">
        <v>0</v>
      </c>
      <c r="S6" s="3">
        <v>0</v>
      </c>
      <c r="T6" s="3">
        <v>4</v>
      </c>
      <c r="U6" s="3">
        <v>9</v>
      </c>
      <c r="V6" s="3">
        <v>0</v>
      </c>
      <c r="W6" s="3">
        <v>0</v>
      </c>
      <c r="X6" s="3">
        <v>0</v>
      </c>
      <c r="Y6" s="3">
        <v>40</v>
      </c>
      <c r="AA6" s="13">
        <v>3</v>
      </c>
      <c r="AB6" s="6" t="s">
        <v>14</v>
      </c>
      <c r="AC6" s="3">
        <v>91</v>
      </c>
    </row>
    <row r="7" spans="2:29" x14ac:dyDescent="0.25">
      <c r="B7" s="3">
        <v>2007</v>
      </c>
      <c r="C7" s="3">
        <v>0</v>
      </c>
      <c r="D7" s="3">
        <v>9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4</v>
      </c>
      <c r="M7" s="3">
        <v>11</v>
      </c>
      <c r="N7" s="3">
        <v>0</v>
      </c>
      <c r="O7" s="3">
        <v>0</v>
      </c>
      <c r="P7" s="3">
        <v>0</v>
      </c>
      <c r="Q7" s="3">
        <v>19</v>
      </c>
      <c r="R7" s="3">
        <v>0</v>
      </c>
      <c r="S7" s="3">
        <v>0</v>
      </c>
      <c r="T7" s="3">
        <v>0</v>
      </c>
      <c r="U7" s="3">
        <v>12</v>
      </c>
      <c r="V7" s="3">
        <v>0</v>
      </c>
      <c r="W7" s="3">
        <v>0</v>
      </c>
      <c r="X7" s="3">
        <v>4</v>
      </c>
      <c r="Y7" s="3">
        <f t="shared" ref="Y7:Y15" si="0">SUM(C7:X7)</f>
        <v>59</v>
      </c>
      <c r="AA7" s="13">
        <v>4</v>
      </c>
      <c r="AB7" s="6" t="s">
        <v>6</v>
      </c>
      <c r="AC7" s="3">
        <v>72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6</v>
      </c>
      <c r="M8" s="3">
        <v>9</v>
      </c>
      <c r="N8" s="3">
        <v>0</v>
      </c>
      <c r="O8" s="3">
        <v>1</v>
      </c>
      <c r="P8" s="3">
        <v>8</v>
      </c>
      <c r="Q8" s="3">
        <v>14</v>
      </c>
      <c r="R8" s="3">
        <v>0</v>
      </c>
      <c r="S8" s="3">
        <v>0</v>
      </c>
      <c r="T8" s="3">
        <v>6</v>
      </c>
      <c r="U8" s="3">
        <v>2</v>
      </c>
      <c r="V8" s="3">
        <v>0</v>
      </c>
      <c r="W8" s="3">
        <v>0</v>
      </c>
      <c r="X8" s="3">
        <v>2</v>
      </c>
      <c r="Y8" s="3">
        <f t="shared" si="0"/>
        <v>48</v>
      </c>
      <c r="AA8" s="13">
        <v>5</v>
      </c>
      <c r="AB8" s="6" t="s">
        <v>9</v>
      </c>
      <c r="AC8" s="3">
        <v>67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12</v>
      </c>
      <c r="N9" s="3">
        <v>5</v>
      </c>
      <c r="O9" s="3">
        <v>0</v>
      </c>
      <c r="P9" s="3">
        <v>6</v>
      </c>
      <c r="Q9" s="3">
        <v>0</v>
      </c>
      <c r="R9" s="3">
        <v>0</v>
      </c>
      <c r="S9" s="3">
        <v>0</v>
      </c>
      <c r="T9" s="3">
        <v>0</v>
      </c>
      <c r="U9" s="3">
        <v>9</v>
      </c>
      <c r="V9" s="3">
        <v>0</v>
      </c>
      <c r="W9" s="3">
        <v>0</v>
      </c>
      <c r="X9" s="3">
        <v>0</v>
      </c>
      <c r="Y9" s="3">
        <f t="shared" si="0"/>
        <v>32</v>
      </c>
      <c r="AC9" s="3">
        <f>SUM(AC5:AC8)</f>
        <v>355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14</v>
      </c>
      <c r="O10" s="3">
        <v>20</v>
      </c>
      <c r="P10" s="3">
        <v>3</v>
      </c>
      <c r="Q10" s="3">
        <v>1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38</v>
      </c>
      <c r="AC10" s="27">
        <f>AC9/Y19</f>
        <v>0.44542032622333749</v>
      </c>
    </row>
    <row r="11" spans="2:29" x14ac:dyDescent="0.25">
      <c r="B11" s="3">
        <v>2012</v>
      </c>
      <c r="C11" s="3">
        <v>0</v>
      </c>
      <c r="D11" s="3">
        <v>5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3</v>
      </c>
      <c r="O11" s="3">
        <v>14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10</v>
      </c>
      <c r="V11" s="3">
        <v>0</v>
      </c>
      <c r="W11" s="3">
        <v>0</v>
      </c>
      <c r="X11" s="3">
        <v>0</v>
      </c>
      <c r="Y11" s="3">
        <f t="shared" si="0"/>
        <v>32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11</v>
      </c>
      <c r="O12" s="3">
        <v>11</v>
      </c>
      <c r="P12" s="3">
        <v>7</v>
      </c>
      <c r="Q12" s="3">
        <v>14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43</v>
      </c>
    </row>
    <row r="13" spans="2:29" x14ac:dyDescent="0.25">
      <c r="B13" s="3">
        <v>2015</v>
      </c>
      <c r="C13" s="3">
        <v>0</v>
      </c>
      <c r="D13" s="3">
        <v>6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3</v>
      </c>
      <c r="O13" s="3">
        <v>16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25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4</v>
      </c>
      <c r="M14" s="3">
        <v>0</v>
      </c>
      <c r="N14" s="3">
        <v>0</v>
      </c>
      <c r="O14" s="3">
        <v>26</v>
      </c>
      <c r="P14" s="3">
        <v>0</v>
      </c>
      <c r="Q14" s="3">
        <v>9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39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16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11</v>
      </c>
      <c r="V15" s="3">
        <v>0</v>
      </c>
      <c r="W15" s="3">
        <v>0</v>
      </c>
      <c r="X15" s="3">
        <v>0</v>
      </c>
      <c r="Y15" s="3">
        <f t="shared" si="0"/>
        <v>27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0</v>
      </c>
      <c r="N16" s="3">
        <v>0</v>
      </c>
      <c r="O16" s="3">
        <v>24</v>
      </c>
      <c r="P16" s="3">
        <v>7</v>
      </c>
      <c r="Q16" s="3">
        <v>0</v>
      </c>
      <c r="R16" s="3">
        <v>0</v>
      </c>
      <c r="S16" s="3">
        <v>2</v>
      </c>
      <c r="T16" s="3">
        <v>4</v>
      </c>
      <c r="U16" s="3">
        <v>0</v>
      </c>
      <c r="V16" s="3">
        <v>0</v>
      </c>
      <c r="W16" s="3">
        <v>0</v>
      </c>
      <c r="X16" s="3">
        <v>0</v>
      </c>
      <c r="Y16" s="3">
        <v>40</v>
      </c>
    </row>
    <row r="17" spans="1:26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35</v>
      </c>
      <c r="P17" s="3">
        <v>16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51</v>
      </c>
    </row>
    <row r="18" spans="1:26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4</v>
      </c>
      <c r="O18" s="3">
        <v>12</v>
      </c>
      <c r="P18" s="3">
        <v>15</v>
      </c>
      <c r="Q18" s="3">
        <v>0</v>
      </c>
      <c r="R18" s="3">
        <v>0</v>
      </c>
      <c r="S18" s="3">
        <v>0</v>
      </c>
      <c r="T18" s="3">
        <v>8</v>
      </c>
      <c r="U18" s="3">
        <v>0</v>
      </c>
      <c r="V18" s="3">
        <v>0</v>
      </c>
      <c r="W18" s="3">
        <v>0</v>
      </c>
      <c r="X18" s="3">
        <v>0</v>
      </c>
      <c r="Y18" s="3">
        <v>39</v>
      </c>
    </row>
    <row r="19" spans="1:26" x14ac:dyDescent="0.25">
      <c r="A19" s="5"/>
      <c r="B19" s="5"/>
      <c r="C19" s="5">
        <f>SUM(C4:C18)</f>
        <v>22</v>
      </c>
      <c r="D19" s="5">
        <f t="shared" ref="D19:Y19" si="1">SUM(D4:D18)</f>
        <v>28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17</v>
      </c>
      <c r="M19" s="5">
        <f t="shared" si="1"/>
        <v>72</v>
      </c>
      <c r="N19" s="5">
        <f t="shared" si="1"/>
        <v>40</v>
      </c>
      <c r="O19" s="5">
        <f t="shared" si="1"/>
        <v>178</v>
      </c>
      <c r="P19" s="5">
        <f t="shared" si="1"/>
        <v>67</v>
      </c>
      <c r="Q19" s="5">
        <f t="shared" si="1"/>
        <v>125</v>
      </c>
      <c r="R19" s="5">
        <f t="shared" si="1"/>
        <v>5</v>
      </c>
      <c r="S19" s="5">
        <f t="shared" si="1"/>
        <v>65</v>
      </c>
      <c r="T19" s="5">
        <f t="shared" si="1"/>
        <v>36</v>
      </c>
      <c r="U19" s="5">
        <f t="shared" si="1"/>
        <v>91</v>
      </c>
      <c r="V19" s="5">
        <f t="shared" si="1"/>
        <v>9</v>
      </c>
      <c r="W19" s="5">
        <f t="shared" si="1"/>
        <v>10</v>
      </c>
      <c r="X19" s="5">
        <f t="shared" si="1"/>
        <v>32</v>
      </c>
      <c r="Y19" s="5">
        <f t="shared" si="1"/>
        <v>797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181</v>
      </c>
      <c r="D23" s="6">
        <f>F19+G19+H19+I19+J19+K19</f>
        <v>0</v>
      </c>
      <c r="E23" s="6">
        <f>N19+O19+P19+Q19</f>
        <v>410</v>
      </c>
      <c r="F23" s="6">
        <f>R19+S19+T19+U19</f>
        <v>197</v>
      </c>
      <c r="G23" s="6">
        <f>V19</f>
        <v>9</v>
      </c>
      <c r="H23" s="5">
        <f>SUM(C23:G23)</f>
        <v>797</v>
      </c>
    </row>
    <row r="24" spans="1:26" x14ac:dyDescent="0.25">
      <c r="B24" s="14" t="s">
        <v>66</v>
      </c>
      <c r="C24" s="7">
        <f>(C23/$H$23)*100</f>
        <v>22.710163111668756</v>
      </c>
      <c r="D24" s="7">
        <f t="shared" ref="D24:G24" si="2">(D23/$H$23)*100</f>
        <v>0</v>
      </c>
      <c r="E24" s="7">
        <f t="shared" si="2"/>
        <v>51.44291091593476</v>
      </c>
      <c r="F24" s="7">
        <f t="shared" si="2"/>
        <v>24.717691342534504</v>
      </c>
      <c r="G24" s="7">
        <f t="shared" si="2"/>
        <v>1.1292346298619824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14</v>
      </c>
      <c r="D26" s="6"/>
      <c r="E26" s="6">
        <v>9</v>
      </c>
      <c r="F26" s="6">
        <v>16</v>
      </c>
      <c r="G26" s="6">
        <v>23</v>
      </c>
      <c r="H26" s="5">
        <v>14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AC26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32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32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8</v>
      </c>
      <c r="L4" s="3">
        <v>0</v>
      </c>
      <c r="M4" s="3">
        <v>0</v>
      </c>
      <c r="N4" s="3">
        <v>0</v>
      </c>
      <c r="O4" s="3">
        <v>0</v>
      </c>
      <c r="P4" s="3">
        <v>2</v>
      </c>
      <c r="Q4" s="3">
        <v>2</v>
      </c>
      <c r="R4" s="3">
        <v>21</v>
      </c>
      <c r="S4" s="3">
        <v>0</v>
      </c>
      <c r="T4" s="3">
        <v>5</v>
      </c>
      <c r="U4" s="3">
        <v>32</v>
      </c>
      <c r="V4" s="3">
        <v>0</v>
      </c>
      <c r="W4" s="3">
        <v>0</v>
      </c>
      <c r="X4" s="3">
        <v>0</v>
      </c>
      <c r="Y4" s="3">
        <f>SUM(C4:X4)</f>
        <v>70</v>
      </c>
      <c r="AA4" s="13">
        <v>1</v>
      </c>
      <c r="AB4" s="6" t="s">
        <v>14</v>
      </c>
      <c r="AC4" s="3">
        <v>386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1</v>
      </c>
      <c r="Q5" s="3">
        <v>0</v>
      </c>
      <c r="R5" s="3">
        <v>4</v>
      </c>
      <c r="S5" s="3">
        <v>0</v>
      </c>
      <c r="T5" s="3">
        <v>1</v>
      </c>
      <c r="U5" s="3">
        <v>33</v>
      </c>
      <c r="V5" s="3">
        <v>1</v>
      </c>
      <c r="W5" s="3">
        <v>0</v>
      </c>
      <c r="X5" s="3">
        <v>0</v>
      </c>
      <c r="Y5" s="3">
        <f t="shared" ref="Y5:Y15" si="0">SUM(C5:X5)</f>
        <v>40</v>
      </c>
      <c r="AA5" s="13">
        <v>2</v>
      </c>
      <c r="AB5" s="6" t="s">
        <v>13</v>
      </c>
      <c r="AC5" s="3">
        <v>96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6</v>
      </c>
      <c r="O6" s="3">
        <v>0</v>
      </c>
      <c r="P6" s="3">
        <v>14</v>
      </c>
      <c r="Q6" s="3">
        <v>0</v>
      </c>
      <c r="R6" s="3">
        <v>20</v>
      </c>
      <c r="S6" s="3">
        <v>0</v>
      </c>
      <c r="T6" s="3">
        <v>12</v>
      </c>
      <c r="U6" s="3">
        <v>40</v>
      </c>
      <c r="V6" s="3">
        <v>8</v>
      </c>
      <c r="W6" s="3">
        <v>6</v>
      </c>
      <c r="X6" s="3">
        <v>0</v>
      </c>
      <c r="Y6" s="3">
        <f t="shared" si="0"/>
        <v>106</v>
      </c>
      <c r="AA6" s="13">
        <v>3</v>
      </c>
      <c r="AB6" s="6" t="s">
        <v>11</v>
      </c>
      <c r="AC6" s="3">
        <v>45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8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3</v>
      </c>
      <c r="T7" s="3">
        <v>9</v>
      </c>
      <c r="U7" s="3">
        <v>39</v>
      </c>
      <c r="V7" s="3">
        <v>0</v>
      </c>
      <c r="W7" s="3">
        <v>7</v>
      </c>
      <c r="X7" s="3">
        <v>0</v>
      </c>
      <c r="Y7" s="3">
        <f t="shared" si="0"/>
        <v>66</v>
      </c>
      <c r="AA7" s="13">
        <v>4</v>
      </c>
      <c r="AB7" s="6" t="s">
        <v>8</v>
      </c>
      <c r="AC7" s="3">
        <v>37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6</v>
      </c>
      <c r="T8" s="3">
        <v>11</v>
      </c>
      <c r="U8" s="3">
        <v>39</v>
      </c>
      <c r="V8" s="3">
        <v>0</v>
      </c>
      <c r="W8" s="3">
        <v>0</v>
      </c>
      <c r="X8" s="3">
        <v>0</v>
      </c>
      <c r="Y8" s="3">
        <f t="shared" si="0"/>
        <v>56</v>
      </c>
      <c r="AA8" s="13">
        <v>5</v>
      </c>
      <c r="AB8" s="6" t="s">
        <v>4</v>
      </c>
      <c r="AC8" s="3">
        <v>29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9</v>
      </c>
      <c r="L9" s="3">
        <v>0</v>
      </c>
      <c r="M9" s="3">
        <v>0</v>
      </c>
      <c r="N9" s="3">
        <v>0</v>
      </c>
      <c r="O9" s="3">
        <v>0</v>
      </c>
      <c r="P9" s="3">
        <v>3</v>
      </c>
      <c r="Q9" s="3">
        <v>0</v>
      </c>
      <c r="R9" s="3">
        <v>0</v>
      </c>
      <c r="S9" s="3">
        <v>5</v>
      </c>
      <c r="T9" s="3">
        <v>1</v>
      </c>
      <c r="U9" s="3">
        <v>40</v>
      </c>
      <c r="V9" s="3">
        <v>0</v>
      </c>
      <c r="W9" s="3">
        <v>0</v>
      </c>
      <c r="X9" s="3">
        <v>0</v>
      </c>
      <c r="Y9" s="3">
        <f t="shared" si="0"/>
        <v>58</v>
      </c>
      <c r="AC9" s="3">
        <f>SUM(AC4:AC8)</f>
        <v>593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8</v>
      </c>
      <c r="U10" s="3">
        <v>11</v>
      </c>
      <c r="V10" s="3">
        <v>0</v>
      </c>
      <c r="W10" s="3">
        <v>0</v>
      </c>
      <c r="X10" s="3">
        <v>0</v>
      </c>
      <c r="Y10" s="3">
        <f t="shared" si="0"/>
        <v>19</v>
      </c>
      <c r="AC10" s="27">
        <f>AC9/Y19</f>
        <v>0.8168044077134986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3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32</v>
      </c>
      <c r="V11" s="3">
        <v>0</v>
      </c>
      <c r="W11" s="3">
        <v>0</v>
      </c>
      <c r="X11" s="3">
        <v>0</v>
      </c>
      <c r="Y11" s="3">
        <f t="shared" si="0"/>
        <v>36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3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26</v>
      </c>
      <c r="V12" s="3">
        <v>0</v>
      </c>
      <c r="W12" s="3">
        <v>0</v>
      </c>
      <c r="X12" s="3">
        <v>0</v>
      </c>
      <c r="Y12" s="3">
        <f t="shared" si="0"/>
        <v>30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7</v>
      </c>
      <c r="P13" s="3">
        <v>0</v>
      </c>
      <c r="Q13" s="3">
        <v>4</v>
      </c>
      <c r="R13" s="3">
        <v>0</v>
      </c>
      <c r="S13" s="3">
        <v>0</v>
      </c>
      <c r="T13" s="3">
        <v>18</v>
      </c>
      <c r="U13" s="3">
        <v>29</v>
      </c>
      <c r="V13" s="3">
        <v>0</v>
      </c>
      <c r="W13" s="3">
        <v>0</v>
      </c>
      <c r="X13" s="3">
        <v>0</v>
      </c>
      <c r="Y13" s="3">
        <f t="shared" si="0"/>
        <v>58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4</v>
      </c>
      <c r="P14" s="3">
        <v>0</v>
      </c>
      <c r="Q14" s="3">
        <v>5</v>
      </c>
      <c r="R14" s="3">
        <v>0</v>
      </c>
      <c r="S14" s="3">
        <v>0</v>
      </c>
      <c r="T14" s="3">
        <v>9</v>
      </c>
      <c r="U14" s="3">
        <v>11</v>
      </c>
      <c r="V14" s="3">
        <v>0</v>
      </c>
      <c r="W14" s="3">
        <v>0</v>
      </c>
      <c r="X14" s="3">
        <v>0</v>
      </c>
      <c r="Y14" s="3">
        <f t="shared" si="0"/>
        <v>29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</v>
      </c>
      <c r="R15" s="3">
        <v>0</v>
      </c>
      <c r="S15" s="3">
        <v>0</v>
      </c>
      <c r="T15" s="3">
        <v>2</v>
      </c>
      <c r="U15" s="3">
        <v>12</v>
      </c>
      <c r="V15" s="3">
        <v>0</v>
      </c>
      <c r="W15" s="3">
        <v>0</v>
      </c>
      <c r="X15" s="3">
        <v>0</v>
      </c>
      <c r="Y15" s="3">
        <f t="shared" si="0"/>
        <v>15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  <c r="Q16" s="3">
        <v>5</v>
      </c>
      <c r="R16" s="3">
        <v>0</v>
      </c>
      <c r="S16" s="3">
        <v>0</v>
      </c>
      <c r="T16" s="3">
        <v>0</v>
      </c>
      <c r="U16" s="3">
        <v>13</v>
      </c>
      <c r="V16" s="3">
        <v>0</v>
      </c>
      <c r="W16" s="3">
        <v>0</v>
      </c>
      <c r="X16" s="3">
        <v>0</v>
      </c>
      <c r="Y16" s="3">
        <v>21</v>
      </c>
    </row>
    <row r="17" spans="1:26" x14ac:dyDescent="0.25">
      <c r="B17" s="3">
        <v>2021</v>
      </c>
      <c r="C17" s="3">
        <v>0</v>
      </c>
      <c r="D17" s="3">
        <v>0</v>
      </c>
      <c r="E17" s="3">
        <v>0</v>
      </c>
      <c r="F17" s="3">
        <v>6</v>
      </c>
      <c r="G17" s="3">
        <v>1</v>
      </c>
      <c r="H17" s="3">
        <v>0</v>
      </c>
      <c r="I17" s="3">
        <v>0</v>
      </c>
      <c r="J17" s="3">
        <v>0</v>
      </c>
      <c r="K17" s="3">
        <v>9</v>
      </c>
      <c r="L17" s="3">
        <v>0</v>
      </c>
      <c r="M17" s="3">
        <v>0</v>
      </c>
      <c r="N17" s="3">
        <v>0</v>
      </c>
      <c r="O17" s="3">
        <v>12</v>
      </c>
      <c r="P17" s="3">
        <v>8</v>
      </c>
      <c r="Q17" s="3">
        <v>10</v>
      </c>
      <c r="R17" s="3">
        <v>0</v>
      </c>
      <c r="S17" s="3">
        <v>0</v>
      </c>
      <c r="T17" s="3">
        <v>3</v>
      </c>
      <c r="U17" s="3">
        <v>9</v>
      </c>
      <c r="V17" s="3">
        <v>0</v>
      </c>
      <c r="W17" s="3">
        <v>0</v>
      </c>
      <c r="X17" s="3">
        <v>0</v>
      </c>
      <c r="Y17" s="3">
        <v>58</v>
      </c>
    </row>
    <row r="18" spans="1:26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4</v>
      </c>
      <c r="N18" s="3">
        <v>0</v>
      </c>
      <c r="O18" s="3">
        <v>11</v>
      </c>
      <c r="P18" s="3">
        <v>0</v>
      </c>
      <c r="Q18" s="3">
        <v>11</v>
      </c>
      <c r="R18" s="3">
        <v>0</v>
      </c>
      <c r="S18" s="3">
        <v>0</v>
      </c>
      <c r="T18" s="3">
        <v>17</v>
      </c>
      <c r="U18" s="3">
        <v>20</v>
      </c>
      <c r="V18" s="3">
        <v>0</v>
      </c>
      <c r="W18" s="3">
        <v>0</v>
      </c>
      <c r="X18" s="3">
        <v>0</v>
      </c>
      <c r="Y18" s="3">
        <v>64</v>
      </c>
    </row>
    <row r="19" spans="1:26" x14ac:dyDescent="0.25">
      <c r="A19" s="5"/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6</v>
      </c>
      <c r="G19" s="5">
        <f t="shared" si="1"/>
        <v>1</v>
      </c>
      <c r="H19" s="5">
        <f t="shared" si="1"/>
        <v>0</v>
      </c>
      <c r="I19" s="5">
        <f t="shared" si="1"/>
        <v>0</v>
      </c>
      <c r="J19" s="5">
        <f t="shared" si="1"/>
        <v>9</v>
      </c>
      <c r="K19" s="5">
        <f t="shared" si="1"/>
        <v>29</v>
      </c>
      <c r="L19" s="5">
        <f t="shared" si="1"/>
        <v>4</v>
      </c>
      <c r="M19" s="5">
        <f t="shared" si="1"/>
        <v>4</v>
      </c>
      <c r="N19" s="5">
        <f t="shared" si="1"/>
        <v>7</v>
      </c>
      <c r="O19" s="5">
        <f t="shared" si="1"/>
        <v>37</v>
      </c>
      <c r="P19" s="5">
        <f t="shared" si="1"/>
        <v>28</v>
      </c>
      <c r="Q19" s="5">
        <f t="shared" si="1"/>
        <v>38</v>
      </c>
      <c r="R19" s="5">
        <f t="shared" si="1"/>
        <v>45</v>
      </c>
      <c r="S19" s="5">
        <f t="shared" si="1"/>
        <v>14</v>
      </c>
      <c r="T19" s="5">
        <f t="shared" si="1"/>
        <v>96</v>
      </c>
      <c r="U19" s="5">
        <f t="shared" si="1"/>
        <v>386</v>
      </c>
      <c r="V19" s="5">
        <f t="shared" si="1"/>
        <v>9</v>
      </c>
      <c r="W19" s="5">
        <f t="shared" si="1"/>
        <v>13</v>
      </c>
      <c r="X19" s="5">
        <f t="shared" si="1"/>
        <v>0</v>
      </c>
      <c r="Y19" s="5">
        <f t="shared" si="1"/>
        <v>726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21</v>
      </c>
      <c r="D23" s="6">
        <f>F19+G19+H19+I19+J19+K19</f>
        <v>45</v>
      </c>
      <c r="E23" s="6">
        <f>N19+O19+P19+Q19</f>
        <v>110</v>
      </c>
      <c r="F23" s="6">
        <f>R19+S19+T19+U19</f>
        <v>541</v>
      </c>
      <c r="G23" s="6">
        <f>V19</f>
        <v>9</v>
      </c>
      <c r="H23" s="5">
        <f>SUM(C23:G23)</f>
        <v>726</v>
      </c>
    </row>
    <row r="24" spans="1:26" x14ac:dyDescent="0.25">
      <c r="B24" s="14" t="s">
        <v>66</v>
      </c>
      <c r="C24" s="7">
        <f>(C23/$H$23)*100</f>
        <v>2.8925619834710745</v>
      </c>
      <c r="D24" s="7">
        <f t="shared" ref="D24:G24" si="2">(D23/$H$23)*100</f>
        <v>6.1983471074380168</v>
      </c>
      <c r="E24" s="7">
        <f t="shared" si="2"/>
        <v>15.151515151515152</v>
      </c>
      <c r="F24" s="7">
        <f t="shared" si="2"/>
        <v>74.51790633608816</v>
      </c>
      <c r="G24" s="7">
        <f t="shared" si="2"/>
        <v>1.2396694214876034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28</v>
      </c>
      <c r="D26" s="6">
        <v>21</v>
      </c>
      <c r="E26" s="6">
        <v>18</v>
      </c>
      <c r="F26" s="6">
        <v>6</v>
      </c>
      <c r="G26" s="6">
        <v>23</v>
      </c>
      <c r="H26" s="5">
        <v>15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AC26"/>
  <sheetViews>
    <sheetView workbookViewId="0"/>
  </sheetViews>
  <sheetFormatPr defaultColWidth="9.140625" defaultRowHeight="15" x14ac:dyDescent="0.25"/>
  <cols>
    <col min="1" max="1" width="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57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57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7</v>
      </c>
      <c r="G4" s="3">
        <v>8</v>
      </c>
      <c r="H4" s="3">
        <v>6</v>
      </c>
      <c r="I4" s="3">
        <v>4</v>
      </c>
      <c r="J4" s="3">
        <v>6</v>
      </c>
      <c r="K4" s="3">
        <v>0</v>
      </c>
      <c r="L4" s="3">
        <v>0</v>
      </c>
      <c r="M4" s="3">
        <v>13</v>
      </c>
      <c r="N4" s="3">
        <v>3</v>
      </c>
      <c r="O4" s="3">
        <v>0</v>
      </c>
      <c r="P4" s="3">
        <v>7</v>
      </c>
      <c r="Q4" s="3">
        <v>8</v>
      </c>
      <c r="R4" s="3">
        <v>0</v>
      </c>
      <c r="S4" s="3">
        <v>4</v>
      </c>
      <c r="T4" s="3">
        <v>11</v>
      </c>
      <c r="U4" s="3">
        <v>4</v>
      </c>
      <c r="V4" s="3">
        <v>0</v>
      </c>
      <c r="W4" s="3">
        <v>0</v>
      </c>
      <c r="X4" s="3">
        <v>2</v>
      </c>
      <c r="Y4" s="3">
        <f>SUM(C4:X4)</f>
        <v>83</v>
      </c>
      <c r="AA4" s="13">
        <v>1</v>
      </c>
      <c r="AB4" s="6" t="s">
        <v>10</v>
      </c>
      <c r="AC4" s="3">
        <v>96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10</v>
      </c>
      <c r="G5" s="3">
        <v>14</v>
      </c>
      <c r="H5" s="3">
        <v>0</v>
      </c>
      <c r="I5" s="3">
        <v>6</v>
      </c>
      <c r="J5" s="3">
        <v>4</v>
      </c>
      <c r="K5" s="3">
        <v>0</v>
      </c>
      <c r="L5" s="3">
        <v>0</v>
      </c>
      <c r="M5" s="3">
        <v>15</v>
      </c>
      <c r="N5" s="3">
        <v>20</v>
      </c>
      <c r="O5" s="3">
        <v>0</v>
      </c>
      <c r="P5" s="3">
        <v>9</v>
      </c>
      <c r="Q5" s="3">
        <v>18</v>
      </c>
      <c r="R5" s="3">
        <v>2</v>
      </c>
      <c r="S5" s="3">
        <v>12</v>
      </c>
      <c r="T5" s="3">
        <v>0</v>
      </c>
      <c r="U5" s="3">
        <v>6</v>
      </c>
      <c r="V5" s="3">
        <v>0</v>
      </c>
      <c r="W5" s="3">
        <v>0</v>
      </c>
      <c r="X5" s="3">
        <v>11</v>
      </c>
      <c r="Y5" s="3">
        <f>SUM(C5:X5)</f>
        <v>127</v>
      </c>
      <c r="AA5" s="13">
        <v>2</v>
      </c>
      <c r="AB5" s="6" t="s">
        <v>12</v>
      </c>
      <c r="AC5" s="3">
        <v>95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4</v>
      </c>
      <c r="G6" s="3">
        <v>1</v>
      </c>
      <c r="H6" s="3">
        <v>0</v>
      </c>
      <c r="I6" s="3">
        <v>0</v>
      </c>
      <c r="J6" s="3">
        <v>14</v>
      </c>
      <c r="K6" s="3">
        <v>10</v>
      </c>
      <c r="L6" s="3">
        <v>0</v>
      </c>
      <c r="M6" s="3">
        <v>0</v>
      </c>
      <c r="N6" s="3">
        <v>4</v>
      </c>
      <c r="O6" s="3">
        <v>0</v>
      </c>
      <c r="P6" s="3">
        <v>0</v>
      </c>
      <c r="Q6" s="3">
        <v>14</v>
      </c>
      <c r="R6" s="3">
        <v>4</v>
      </c>
      <c r="S6" s="3">
        <v>12</v>
      </c>
      <c r="T6" s="3">
        <v>7</v>
      </c>
      <c r="U6" s="3">
        <v>0</v>
      </c>
      <c r="V6" s="3">
        <v>0</v>
      </c>
      <c r="W6" s="3">
        <v>0</v>
      </c>
      <c r="X6" s="3">
        <v>7</v>
      </c>
      <c r="Y6" s="3">
        <f t="shared" ref="Y6:Y15" si="0">SUM(C6:X6)</f>
        <v>77</v>
      </c>
      <c r="AA6" s="13">
        <v>3</v>
      </c>
      <c r="AB6" s="6" t="s">
        <v>3</v>
      </c>
      <c r="AC6" s="3">
        <v>65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12</v>
      </c>
      <c r="K7" s="3">
        <v>11</v>
      </c>
      <c r="L7" s="3">
        <v>0</v>
      </c>
      <c r="M7" s="3">
        <v>3</v>
      </c>
      <c r="N7" s="3">
        <v>4</v>
      </c>
      <c r="O7" s="3">
        <v>0</v>
      </c>
      <c r="P7" s="3">
        <v>0</v>
      </c>
      <c r="Q7" s="3">
        <v>0</v>
      </c>
      <c r="R7" s="3">
        <v>0</v>
      </c>
      <c r="S7" s="3">
        <v>13</v>
      </c>
      <c r="T7" s="3">
        <v>0</v>
      </c>
      <c r="U7" s="3">
        <v>6</v>
      </c>
      <c r="V7" s="3">
        <v>0</v>
      </c>
      <c r="W7" s="3">
        <v>0</v>
      </c>
      <c r="X7" s="3">
        <v>3</v>
      </c>
      <c r="Y7" s="3">
        <f t="shared" si="0"/>
        <v>52</v>
      </c>
      <c r="AA7" s="13">
        <v>4</v>
      </c>
      <c r="AB7" s="6" t="s">
        <v>14</v>
      </c>
      <c r="AC7" s="3">
        <v>50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25</v>
      </c>
      <c r="K8" s="3">
        <v>12</v>
      </c>
      <c r="L8" s="3">
        <v>0</v>
      </c>
      <c r="M8" s="3">
        <v>1</v>
      </c>
      <c r="N8" s="3">
        <v>0</v>
      </c>
      <c r="O8" s="3">
        <v>0</v>
      </c>
      <c r="P8" s="3">
        <v>0</v>
      </c>
      <c r="Q8" s="3">
        <v>12</v>
      </c>
      <c r="R8" s="3">
        <v>0</v>
      </c>
      <c r="S8" s="3">
        <v>5</v>
      </c>
      <c r="T8" s="3">
        <v>0</v>
      </c>
      <c r="U8" s="3">
        <v>5</v>
      </c>
      <c r="V8" s="3">
        <v>0</v>
      </c>
      <c r="W8" s="3">
        <v>0</v>
      </c>
      <c r="X8" s="3">
        <v>0</v>
      </c>
      <c r="Y8" s="3">
        <f t="shared" si="0"/>
        <v>60</v>
      </c>
      <c r="AA8" s="13">
        <v>5</v>
      </c>
      <c r="AB8" s="6" t="s">
        <v>13</v>
      </c>
      <c r="AC8" s="3">
        <v>57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9</v>
      </c>
      <c r="N9" s="3">
        <v>0</v>
      </c>
      <c r="O9" s="3">
        <v>0</v>
      </c>
      <c r="P9" s="3">
        <v>0</v>
      </c>
      <c r="Q9" s="3">
        <v>10</v>
      </c>
      <c r="R9" s="3">
        <v>2</v>
      </c>
      <c r="S9" s="3">
        <v>14</v>
      </c>
      <c r="T9" s="3">
        <v>0</v>
      </c>
      <c r="U9" s="3">
        <v>20</v>
      </c>
      <c r="V9" s="3">
        <v>0</v>
      </c>
      <c r="W9" s="3">
        <v>0</v>
      </c>
      <c r="X9" s="3">
        <v>0</v>
      </c>
      <c r="Y9" s="3">
        <f t="shared" si="0"/>
        <v>55</v>
      </c>
      <c r="AC9" s="3">
        <f>SUM(AC4:AC8)</f>
        <v>363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4</v>
      </c>
      <c r="K10" s="3">
        <v>0</v>
      </c>
      <c r="L10" s="3">
        <v>0</v>
      </c>
      <c r="M10" s="3">
        <v>0</v>
      </c>
      <c r="N10" s="3">
        <v>3</v>
      </c>
      <c r="O10" s="3">
        <v>0</v>
      </c>
      <c r="P10" s="3">
        <v>0</v>
      </c>
      <c r="Q10" s="3">
        <v>2</v>
      </c>
      <c r="R10" s="3">
        <v>0</v>
      </c>
      <c r="S10" s="3">
        <v>9</v>
      </c>
      <c r="T10" s="3">
        <v>11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29</v>
      </c>
      <c r="AC10" s="27">
        <f>AC9/Y19</f>
        <v>0.55932203389830504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3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3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6</v>
      </c>
    </row>
    <row r="12" spans="2:29" x14ac:dyDescent="0.25">
      <c r="B12" s="3">
        <v>2013</v>
      </c>
      <c r="C12" s="3">
        <v>0</v>
      </c>
      <c r="D12" s="3">
        <v>0</v>
      </c>
      <c r="E12" s="3">
        <v>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4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11</v>
      </c>
      <c r="R12" s="3">
        <v>2</v>
      </c>
      <c r="S12" s="3">
        <v>0</v>
      </c>
      <c r="T12" s="3">
        <v>6</v>
      </c>
      <c r="U12" s="3">
        <v>0</v>
      </c>
      <c r="V12" s="3">
        <v>0</v>
      </c>
      <c r="W12" s="3">
        <v>0</v>
      </c>
      <c r="X12" s="3">
        <v>10</v>
      </c>
      <c r="Y12" s="3">
        <f t="shared" si="0"/>
        <v>38</v>
      </c>
    </row>
    <row r="13" spans="2:29" x14ac:dyDescent="0.25">
      <c r="B13" s="3">
        <v>2015</v>
      </c>
      <c r="C13" s="3">
        <v>0</v>
      </c>
      <c r="D13" s="3">
        <v>0</v>
      </c>
      <c r="E13" s="3">
        <v>4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2</v>
      </c>
      <c r="Q13" s="3">
        <v>11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6</v>
      </c>
      <c r="Y13" s="3">
        <f t="shared" si="0"/>
        <v>23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  <c r="R14" s="3">
        <v>4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3</v>
      </c>
      <c r="Y14" s="3">
        <f t="shared" si="0"/>
        <v>8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5</v>
      </c>
      <c r="Q15" s="3">
        <v>3</v>
      </c>
      <c r="R15" s="3">
        <v>5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13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11</v>
      </c>
      <c r="Q16" s="3">
        <v>6</v>
      </c>
      <c r="R16" s="3">
        <v>0</v>
      </c>
      <c r="S16" s="3">
        <v>13</v>
      </c>
      <c r="T16" s="3">
        <v>0</v>
      </c>
      <c r="U16" s="3">
        <v>4</v>
      </c>
      <c r="V16" s="3">
        <v>0</v>
      </c>
      <c r="W16" s="3">
        <v>0</v>
      </c>
      <c r="X16" s="3">
        <v>0</v>
      </c>
      <c r="Y16" s="3">
        <v>34</v>
      </c>
    </row>
    <row r="17" spans="1:26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11</v>
      </c>
      <c r="U17" s="3">
        <v>5</v>
      </c>
      <c r="V17" s="3">
        <v>0</v>
      </c>
      <c r="W17" s="3">
        <v>0</v>
      </c>
      <c r="X17" s="3">
        <v>0</v>
      </c>
      <c r="Y17" s="3">
        <v>16</v>
      </c>
    </row>
    <row r="18" spans="1:26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7</v>
      </c>
      <c r="O18" s="3">
        <v>0</v>
      </c>
      <c r="P18" s="3">
        <v>0</v>
      </c>
      <c r="Q18" s="3">
        <v>0</v>
      </c>
      <c r="R18" s="3">
        <v>0</v>
      </c>
      <c r="S18" s="3">
        <v>10</v>
      </c>
      <c r="T18" s="3">
        <v>11</v>
      </c>
      <c r="U18" s="3">
        <v>0</v>
      </c>
      <c r="V18" s="3">
        <v>0</v>
      </c>
      <c r="W18" s="3">
        <v>0</v>
      </c>
      <c r="X18" s="3">
        <v>0</v>
      </c>
      <c r="Y18" s="3">
        <v>28</v>
      </c>
    </row>
    <row r="19" spans="1:26" x14ac:dyDescent="0.25">
      <c r="A19" s="5"/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8</v>
      </c>
      <c r="F19" s="5">
        <f t="shared" si="1"/>
        <v>24</v>
      </c>
      <c r="G19" s="5">
        <f t="shared" si="1"/>
        <v>23</v>
      </c>
      <c r="H19" s="5">
        <f t="shared" si="1"/>
        <v>6</v>
      </c>
      <c r="I19" s="5">
        <f t="shared" si="1"/>
        <v>10</v>
      </c>
      <c r="J19" s="5">
        <f t="shared" si="1"/>
        <v>65</v>
      </c>
      <c r="K19" s="5">
        <f t="shared" si="1"/>
        <v>37</v>
      </c>
      <c r="L19" s="5">
        <f t="shared" si="1"/>
        <v>0</v>
      </c>
      <c r="M19" s="5">
        <f t="shared" si="1"/>
        <v>41</v>
      </c>
      <c r="N19" s="5">
        <f t="shared" si="1"/>
        <v>42</v>
      </c>
      <c r="O19" s="5">
        <f t="shared" si="1"/>
        <v>0</v>
      </c>
      <c r="P19" s="5">
        <f t="shared" si="1"/>
        <v>34</v>
      </c>
      <c r="Q19" s="5">
        <f t="shared" si="1"/>
        <v>96</v>
      </c>
      <c r="R19" s="5">
        <f t="shared" si="1"/>
        <v>19</v>
      </c>
      <c r="S19" s="5">
        <f t="shared" si="1"/>
        <v>95</v>
      </c>
      <c r="T19" s="5">
        <f t="shared" si="1"/>
        <v>57</v>
      </c>
      <c r="U19" s="5">
        <f t="shared" si="1"/>
        <v>50</v>
      </c>
      <c r="V19" s="5">
        <f t="shared" si="1"/>
        <v>0</v>
      </c>
      <c r="W19" s="5">
        <f t="shared" si="1"/>
        <v>0</v>
      </c>
      <c r="X19" s="5">
        <f t="shared" si="1"/>
        <v>42</v>
      </c>
      <c r="Y19" s="5">
        <f t="shared" si="1"/>
        <v>649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91</v>
      </c>
      <c r="D23" s="6">
        <f>F19+G19+H19+I19+J19+K19</f>
        <v>165</v>
      </c>
      <c r="E23" s="6">
        <f>N19+O19+P19+Q19</f>
        <v>172</v>
      </c>
      <c r="F23" s="6">
        <f>R19+S19+T19+U19</f>
        <v>221</v>
      </c>
      <c r="G23" s="6">
        <f>V19</f>
        <v>0</v>
      </c>
      <c r="H23" s="5">
        <f>SUM(C23:G23)</f>
        <v>649</v>
      </c>
    </row>
    <row r="24" spans="1:26" x14ac:dyDescent="0.25">
      <c r="B24" s="14" t="s">
        <v>66</v>
      </c>
      <c r="C24" s="7">
        <f>(C23/$H$23)*100</f>
        <v>14.021571648690292</v>
      </c>
      <c r="D24" s="7">
        <f t="shared" ref="D24:G24" si="2">(D23/$H$23)*100</f>
        <v>25.423728813559322</v>
      </c>
      <c r="E24" s="7">
        <f t="shared" si="2"/>
        <v>26.502311248073962</v>
      </c>
      <c r="F24" s="7">
        <f t="shared" si="2"/>
        <v>34.052388289676429</v>
      </c>
      <c r="G24" s="7">
        <f t="shared" si="2"/>
        <v>0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20</v>
      </c>
      <c r="D26" s="6">
        <v>13</v>
      </c>
      <c r="E26" s="6">
        <v>13</v>
      </c>
      <c r="F26" s="6">
        <v>14</v>
      </c>
      <c r="G26" s="6"/>
      <c r="H26" s="5">
        <v>16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AC26"/>
  <sheetViews>
    <sheetView workbookViewId="0"/>
  </sheetViews>
  <sheetFormatPr defaultColWidth="9.140625" defaultRowHeight="15" x14ac:dyDescent="0.25"/>
  <cols>
    <col min="1" max="1" width="5.710937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29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29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12</v>
      </c>
      <c r="H4" s="3">
        <v>0</v>
      </c>
      <c r="I4" s="3">
        <v>0</v>
      </c>
      <c r="J4" s="3">
        <v>13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7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32</v>
      </c>
      <c r="AA4" s="13">
        <v>1</v>
      </c>
      <c r="AB4" s="6" t="s">
        <v>10</v>
      </c>
      <c r="AC4" s="3">
        <v>227</v>
      </c>
    </row>
    <row r="5" spans="2:29" x14ac:dyDescent="0.25">
      <c r="B5" s="3">
        <v>2004</v>
      </c>
      <c r="C5" s="3">
        <v>15</v>
      </c>
      <c r="D5" s="3">
        <v>12</v>
      </c>
      <c r="E5" s="3">
        <v>0</v>
      </c>
      <c r="F5" s="3">
        <v>0</v>
      </c>
      <c r="G5" s="3">
        <v>18</v>
      </c>
      <c r="H5" s="3">
        <v>0</v>
      </c>
      <c r="I5" s="3">
        <v>0</v>
      </c>
      <c r="J5" s="3">
        <v>9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4</v>
      </c>
      <c r="W5" s="3">
        <v>0</v>
      </c>
      <c r="X5" s="3">
        <v>0</v>
      </c>
      <c r="Y5" s="3">
        <f t="shared" ref="Y5:Y15" si="0">SUM(C5:X5)</f>
        <v>58</v>
      </c>
      <c r="AA5" s="13">
        <v>2</v>
      </c>
      <c r="AB5" s="6" t="s">
        <v>3</v>
      </c>
      <c r="AC5" s="3">
        <v>80</v>
      </c>
    </row>
    <row r="6" spans="2:29" x14ac:dyDescent="0.25">
      <c r="B6" s="3">
        <v>2005</v>
      </c>
      <c r="C6" s="3">
        <v>13</v>
      </c>
      <c r="D6" s="3">
        <v>0</v>
      </c>
      <c r="E6" s="3">
        <v>0</v>
      </c>
      <c r="F6" s="3">
        <v>0</v>
      </c>
      <c r="G6" s="3">
        <v>14</v>
      </c>
      <c r="H6" s="3">
        <v>0</v>
      </c>
      <c r="I6" s="3">
        <v>0</v>
      </c>
      <c r="J6" s="3">
        <v>0</v>
      </c>
      <c r="K6" s="3">
        <v>4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3</v>
      </c>
      <c r="R6" s="3">
        <v>0</v>
      </c>
      <c r="S6" s="3">
        <v>0</v>
      </c>
      <c r="T6" s="3">
        <v>0</v>
      </c>
      <c r="U6" s="3">
        <v>0</v>
      </c>
      <c r="V6" s="3">
        <v>10</v>
      </c>
      <c r="W6" s="3">
        <v>0</v>
      </c>
      <c r="X6" s="3">
        <v>0</v>
      </c>
      <c r="Y6" s="3">
        <f t="shared" si="0"/>
        <v>44</v>
      </c>
      <c r="AA6" s="13">
        <v>3</v>
      </c>
      <c r="AB6" s="6">
        <v>10000</v>
      </c>
      <c r="AC6" s="3">
        <v>46</v>
      </c>
    </row>
    <row r="7" spans="2:29" x14ac:dyDescent="0.25">
      <c r="B7" s="3">
        <v>2007</v>
      </c>
      <c r="C7" s="3">
        <v>0</v>
      </c>
      <c r="D7" s="3">
        <v>7</v>
      </c>
      <c r="E7" s="3">
        <v>0</v>
      </c>
      <c r="F7" s="3">
        <v>0</v>
      </c>
      <c r="G7" s="3">
        <v>0</v>
      </c>
      <c r="H7" s="3">
        <v>2</v>
      </c>
      <c r="I7" s="3">
        <v>0</v>
      </c>
      <c r="J7" s="3">
        <v>0</v>
      </c>
      <c r="K7" s="3">
        <v>4</v>
      </c>
      <c r="L7" s="3">
        <v>0</v>
      </c>
      <c r="M7" s="3">
        <v>3</v>
      </c>
      <c r="N7" s="3">
        <v>0</v>
      </c>
      <c r="O7" s="3">
        <v>0</v>
      </c>
      <c r="P7" s="3">
        <v>13</v>
      </c>
      <c r="Q7" s="3">
        <v>16</v>
      </c>
      <c r="R7" s="3">
        <v>0</v>
      </c>
      <c r="S7" s="3">
        <v>0</v>
      </c>
      <c r="T7" s="3">
        <v>0</v>
      </c>
      <c r="U7" s="3">
        <v>2</v>
      </c>
      <c r="V7" s="3">
        <v>0</v>
      </c>
      <c r="W7" s="3">
        <v>0</v>
      </c>
      <c r="X7" s="3">
        <v>0</v>
      </c>
      <c r="Y7" s="3">
        <f t="shared" si="0"/>
        <v>47</v>
      </c>
      <c r="AA7" s="13">
        <v>4</v>
      </c>
      <c r="AB7" s="6">
        <v>1500</v>
      </c>
      <c r="AC7" s="3">
        <v>44</v>
      </c>
    </row>
    <row r="8" spans="2:29" x14ac:dyDescent="0.25">
      <c r="B8" s="3">
        <v>2008</v>
      </c>
      <c r="C8" s="3">
        <v>6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1</v>
      </c>
      <c r="P8" s="3">
        <v>0</v>
      </c>
      <c r="Q8" s="3">
        <v>16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23</v>
      </c>
      <c r="AA8" s="13">
        <v>5</v>
      </c>
      <c r="AB8" s="6" t="s">
        <v>9</v>
      </c>
      <c r="AC8" s="3">
        <v>43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7</v>
      </c>
      <c r="I9" s="3">
        <v>12</v>
      </c>
      <c r="J9" s="3">
        <v>30</v>
      </c>
      <c r="K9" s="3">
        <v>6</v>
      </c>
      <c r="L9" s="3">
        <v>0</v>
      </c>
      <c r="M9" s="3">
        <v>0</v>
      </c>
      <c r="N9" s="3">
        <v>0</v>
      </c>
      <c r="O9" s="3">
        <v>0</v>
      </c>
      <c r="P9" s="3">
        <v>13</v>
      </c>
      <c r="Q9" s="3">
        <v>15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6</v>
      </c>
      <c r="X9" s="3">
        <v>0</v>
      </c>
      <c r="Y9" s="3">
        <f t="shared" si="0"/>
        <v>89</v>
      </c>
      <c r="AC9" s="3">
        <f>SUM(AC4:AC8)</f>
        <v>440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22</v>
      </c>
      <c r="J10" s="3">
        <v>8</v>
      </c>
      <c r="K10" s="3">
        <v>7</v>
      </c>
      <c r="L10" s="3">
        <v>0</v>
      </c>
      <c r="M10" s="3">
        <v>0</v>
      </c>
      <c r="N10" s="3">
        <v>0</v>
      </c>
      <c r="O10" s="3">
        <v>0</v>
      </c>
      <c r="P10" s="3">
        <v>14</v>
      </c>
      <c r="Q10" s="3">
        <v>12</v>
      </c>
      <c r="R10" s="3">
        <v>11</v>
      </c>
      <c r="S10" s="3">
        <v>0</v>
      </c>
      <c r="T10" s="3">
        <v>0</v>
      </c>
      <c r="U10" s="3">
        <v>0</v>
      </c>
      <c r="V10" s="3">
        <v>0</v>
      </c>
      <c r="W10" s="3">
        <v>2</v>
      </c>
      <c r="X10" s="3">
        <v>0</v>
      </c>
      <c r="Y10" s="3">
        <f t="shared" si="0"/>
        <v>76</v>
      </c>
      <c r="AC10" s="27">
        <f>AC9/Y19</f>
        <v>0.69730586370839942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3</v>
      </c>
      <c r="J11" s="3">
        <v>14</v>
      </c>
      <c r="K11" s="3">
        <v>6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4</v>
      </c>
      <c r="R11" s="3">
        <v>2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29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4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6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5</v>
      </c>
      <c r="J13" s="3">
        <v>5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15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25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30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31</v>
      </c>
    </row>
    <row r="15" spans="2:29" x14ac:dyDescent="0.25">
      <c r="B15" s="3">
        <v>2017</v>
      </c>
      <c r="C15" s="3">
        <v>0</v>
      </c>
      <c r="D15" s="3">
        <v>4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28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32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24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24</v>
      </c>
    </row>
    <row r="17" spans="1:26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32</v>
      </c>
      <c r="R17" s="3">
        <v>14</v>
      </c>
      <c r="S17" s="3">
        <v>12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58</v>
      </c>
    </row>
    <row r="18" spans="1:26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2</v>
      </c>
      <c r="Q18" s="3">
        <v>32</v>
      </c>
      <c r="R18" s="3">
        <v>12</v>
      </c>
      <c r="S18" s="3">
        <v>11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57</v>
      </c>
    </row>
    <row r="19" spans="1:26" x14ac:dyDescent="0.25">
      <c r="A19" s="5"/>
      <c r="B19" s="5"/>
      <c r="C19" s="5">
        <f>SUM(C4:C18)</f>
        <v>34</v>
      </c>
      <c r="D19" s="5">
        <f t="shared" ref="D19:Y19" si="1">SUM(D4:D18)</f>
        <v>23</v>
      </c>
      <c r="E19" s="5">
        <f t="shared" si="1"/>
        <v>0</v>
      </c>
      <c r="F19" s="5">
        <f t="shared" si="1"/>
        <v>0</v>
      </c>
      <c r="G19" s="5">
        <f t="shared" si="1"/>
        <v>44</v>
      </c>
      <c r="H19" s="5">
        <f t="shared" si="1"/>
        <v>9</v>
      </c>
      <c r="I19" s="5">
        <f t="shared" si="1"/>
        <v>46</v>
      </c>
      <c r="J19" s="5">
        <f t="shared" si="1"/>
        <v>80</v>
      </c>
      <c r="K19" s="5">
        <f t="shared" si="1"/>
        <v>27</v>
      </c>
      <c r="L19" s="5">
        <f t="shared" si="1"/>
        <v>0</v>
      </c>
      <c r="M19" s="5">
        <f t="shared" si="1"/>
        <v>3</v>
      </c>
      <c r="N19" s="5">
        <f t="shared" si="1"/>
        <v>0</v>
      </c>
      <c r="O19" s="5">
        <f t="shared" si="1"/>
        <v>1</v>
      </c>
      <c r="P19" s="5">
        <f t="shared" si="1"/>
        <v>43</v>
      </c>
      <c r="Q19" s="5">
        <f t="shared" si="1"/>
        <v>227</v>
      </c>
      <c r="R19" s="5">
        <f t="shared" si="1"/>
        <v>40</v>
      </c>
      <c r="S19" s="5">
        <f t="shared" si="1"/>
        <v>30</v>
      </c>
      <c r="T19" s="5">
        <f t="shared" si="1"/>
        <v>0</v>
      </c>
      <c r="U19" s="5">
        <f t="shared" si="1"/>
        <v>2</v>
      </c>
      <c r="V19" s="5">
        <f t="shared" si="1"/>
        <v>14</v>
      </c>
      <c r="W19" s="5">
        <f t="shared" si="1"/>
        <v>8</v>
      </c>
      <c r="X19" s="5">
        <f t="shared" si="1"/>
        <v>0</v>
      </c>
      <c r="Y19" s="5">
        <f t="shared" si="1"/>
        <v>631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68</v>
      </c>
      <c r="D23" s="6">
        <f>F19+G19+H19+I19+J19+K19</f>
        <v>206</v>
      </c>
      <c r="E23" s="6">
        <f>N19+O19+P19+Q19</f>
        <v>271</v>
      </c>
      <c r="F23" s="6">
        <f>R19+S19+T19+U19</f>
        <v>72</v>
      </c>
      <c r="G23" s="6">
        <f>V19</f>
        <v>14</v>
      </c>
      <c r="H23" s="5">
        <f>SUM(C23:G23)</f>
        <v>631</v>
      </c>
    </row>
    <row r="24" spans="1:26" x14ac:dyDescent="0.25">
      <c r="B24" s="14" t="s">
        <v>66</v>
      </c>
      <c r="C24" s="7">
        <f>(C23/$H$23)*100</f>
        <v>10.776545166402537</v>
      </c>
      <c r="D24" s="7">
        <f t="shared" ref="D24:G24" si="2">(D23/$H$23)*100</f>
        <v>32.646592709984148</v>
      </c>
      <c r="E24" s="7">
        <f t="shared" si="2"/>
        <v>42.947702060221872</v>
      </c>
      <c r="F24" s="7">
        <f t="shared" si="2"/>
        <v>11.410459587955627</v>
      </c>
      <c r="G24" s="7">
        <f t="shared" si="2"/>
        <v>2.2187004754358162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21</v>
      </c>
      <c r="D26" s="6">
        <v>11</v>
      </c>
      <c r="E26" s="6">
        <v>12</v>
      </c>
      <c r="F26" s="6">
        <v>29</v>
      </c>
      <c r="G26" s="6">
        <v>19</v>
      </c>
      <c r="H26" s="5">
        <v>18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36ED7-23AB-4135-9BCE-6A6957AE561D}">
  <dimension ref="A2:N60"/>
  <sheetViews>
    <sheetView tabSelected="1" workbookViewId="0">
      <selection activeCell="H4" sqref="H4"/>
    </sheetView>
  </sheetViews>
  <sheetFormatPr defaultRowHeight="15" x14ac:dyDescent="0.25"/>
  <cols>
    <col min="2" max="2" width="10" style="9" customWidth="1"/>
    <col min="8" max="8" width="8.5703125" customWidth="1"/>
    <col min="9" max="9" width="4.140625" customWidth="1"/>
    <col min="14" max="14" width="9.140625" style="9"/>
  </cols>
  <sheetData>
    <row r="2" spans="1:14" ht="15.75" x14ac:dyDescent="0.25">
      <c r="B2" s="32" t="s">
        <v>72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x14ac:dyDescent="0.25">
      <c r="B3" s="35" t="s">
        <v>73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</row>
    <row r="4" spans="1:14" ht="15.75" x14ac:dyDescent="0.25">
      <c r="B4" s="38"/>
      <c r="C4" s="38"/>
      <c r="D4" s="38"/>
      <c r="E4" s="38"/>
      <c r="F4" s="38"/>
      <c r="G4" s="38"/>
      <c r="H4" s="38"/>
      <c r="I4" s="38"/>
      <c r="J4" s="41"/>
      <c r="K4" s="41"/>
      <c r="L4" s="41"/>
      <c r="M4" s="41"/>
      <c r="N4" s="41"/>
    </row>
    <row r="5" spans="1:14" ht="15.75" x14ac:dyDescent="0.25">
      <c r="B5" s="38"/>
      <c r="C5" s="38"/>
      <c r="D5" s="38"/>
      <c r="E5" s="38"/>
      <c r="F5" s="38"/>
      <c r="G5" s="38"/>
      <c r="H5" s="38"/>
      <c r="I5" s="38"/>
      <c r="J5" s="40" t="s">
        <v>77</v>
      </c>
      <c r="K5" s="40"/>
      <c r="L5" s="40"/>
      <c r="M5" s="40"/>
      <c r="N5" s="40"/>
    </row>
    <row r="6" spans="1:14" ht="15.75" x14ac:dyDescent="0.25">
      <c r="C6" s="31" t="s">
        <v>74</v>
      </c>
      <c r="D6" s="31"/>
      <c r="E6" s="31"/>
      <c r="F6" s="31"/>
      <c r="G6" s="31"/>
      <c r="H6" s="31"/>
      <c r="J6" s="28">
        <v>31.8</v>
      </c>
      <c r="K6" s="28">
        <v>27.3</v>
      </c>
      <c r="L6" s="28">
        <v>18.2</v>
      </c>
      <c r="M6" s="28">
        <v>18.2</v>
      </c>
      <c r="N6" s="28">
        <v>4.5</v>
      </c>
    </row>
    <row r="7" spans="1:14" ht="15.75" x14ac:dyDescent="0.25">
      <c r="C7" s="31" t="s">
        <v>75</v>
      </c>
      <c r="D7" s="31"/>
      <c r="E7" s="31"/>
      <c r="F7" s="31"/>
      <c r="G7" s="31"/>
      <c r="H7" s="31"/>
      <c r="I7" s="39"/>
      <c r="J7" s="31" t="s">
        <v>76</v>
      </c>
      <c r="K7" s="31"/>
      <c r="L7" s="31"/>
      <c r="M7" s="31"/>
      <c r="N7" s="31"/>
    </row>
    <row r="8" spans="1:14" x14ac:dyDescent="0.25">
      <c r="C8" s="4" t="s">
        <v>67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62</v>
      </c>
      <c r="J8" s="4" t="s">
        <v>67</v>
      </c>
      <c r="K8" s="4" t="s">
        <v>17</v>
      </c>
      <c r="L8" s="4" t="s">
        <v>18</v>
      </c>
      <c r="M8" s="4" t="s">
        <v>19</v>
      </c>
      <c r="N8" s="4" t="s">
        <v>20</v>
      </c>
    </row>
    <row r="9" spans="1:14" x14ac:dyDescent="0.25">
      <c r="A9" s="12">
        <v>1</v>
      </c>
      <c r="B9" s="4" t="s">
        <v>21</v>
      </c>
      <c r="C9" s="11">
        <f>RUS!C23</f>
        <v>1097</v>
      </c>
      <c r="D9" s="11">
        <f>RUS!D23</f>
        <v>1060</v>
      </c>
      <c r="E9" s="11">
        <f>RUS!E23</f>
        <v>1927</v>
      </c>
      <c r="F9" s="11">
        <f>RUS!F23</f>
        <v>899</v>
      </c>
      <c r="G9" s="11">
        <f>RUS!G23</f>
        <v>301</v>
      </c>
      <c r="H9" s="23">
        <f t="shared" ref="H9:H46" si="0">SUM(C9:G9)</f>
        <v>5284</v>
      </c>
      <c r="J9" s="10">
        <f t="shared" ref="J9:J50" si="1">(C9/$H9)*100</f>
        <v>20.760787282361846</v>
      </c>
      <c r="K9" s="10">
        <f t="shared" ref="K9:K50" si="2">(D9/$H9)*100</f>
        <v>20.060560181680547</v>
      </c>
      <c r="L9" s="10">
        <f t="shared" ref="L9:L50" si="3">(E9/$H9)*100</f>
        <v>36.468584405753219</v>
      </c>
      <c r="M9" s="10">
        <f t="shared" ref="M9:M50" si="4">(F9/$H9)*100</f>
        <v>17.013626040878123</v>
      </c>
      <c r="N9" s="10">
        <f t="shared" ref="N9:N50" si="5">(G9/$H9)*100</f>
        <v>5.6964420893262684</v>
      </c>
    </row>
    <row r="10" spans="1:14" x14ac:dyDescent="0.25">
      <c r="A10" s="12">
        <v>2</v>
      </c>
      <c r="B10" s="4" t="s">
        <v>23</v>
      </c>
      <c r="C10" s="6">
        <f>GBR!C23</f>
        <v>1888</v>
      </c>
      <c r="D10" s="6">
        <f>GBR!D23</f>
        <v>1195</v>
      </c>
      <c r="E10" s="6">
        <f>GBR!E23</f>
        <v>696</v>
      </c>
      <c r="F10" s="6">
        <f>GBR!F23</f>
        <v>189</v>
      </c>
      <c r="G10" s="6">
        <f>GBR!G23</f>
        <v>245</v>
      </c>
      <c r="H10" s="23">
        <f t="shared" si="0"/>
        <v>4213</v>
      </c>
      <c r="J10" s="10">
        <f t="shared" si="1"/>
        <v>44.813671967718967</v>
      </c>
      <c r="K10" s="10">
        <f t="shared" si="2"/>
        <v>28.36458580583907</v>
      </c>
      <c r="L10" s="10">
        <f t="shared" si="3"/>
        <v>16.520294327082837</v>
      </c>
      <c r="M10" s="10">
        <f t="shared" si="4"/>
        <v>4.4861144077854265</v>
      </c>
      <c r="N10" s="10">
        <f t="shared" si="5"/>
        <v>5.8153334915736998</v>
      </c>
    </row>
    <row r="11" spans="1:14" x14ac:dyDescent="0.25">
      <c r="A11" s="12">
        <v>3</v>
      </c>
      <c r="B11" s="4" t="s">
        <v>22</v>
      </c>
      <c r="C11" s="6">
        <f>GER!C23</f>
        <v>658</v>
      </c>
      <c r="D11" s="6">
        <f>GER!D23</f>
        <v>237</v>
      </c>
      <c r="E11" s="6">
        <f>GER!E23</f>
        <v>941</v>
      </c>
      <c r="F11" s="6">
        <f>GER!F23</f>
        <v>1845</v>
      </c>
      <c r="G11" s="6">
        <f>GER!G23</f>
        <v>502</v>
      </c>
      <c r="H11" s="23">
        <f t="shared" si="0"/>
        <v>4183</v>
      </c>
      <c r="J11" s="10">
        <f t="shared" si="1"/>
        <v>15.730337078651685</v>
      </c>
      <c r="K11" s="10">
        <f t="shared" si="2"/>
        <v>5.6657901027970361</v>
      </c>
      <c r="L11" s="10">
        <f t="shared" si="3"/>
        <v>22.495816399713124</v>
      </c>
      <c r="M11" s="10">
        <f t="shared" si="4"/>
        <v>44.107100167344008</v>
      </c>
      <c r="N11" s="10">
        <f t="shared" si="5"/>
        <v>12.000956251494141</v>
      </c>
    </row>
    <row r="12" spans="1:14" x14ac:dyDescent="0.25">
      <c r="A12" s="12">
        <v>4</v>
      </c>
      <c r="B12" s="4" t="s">
        <v>24</v>
      </c>
      <c r="C12" s="6">
        <f>FRA!C23</f>
        <v>1137</v>
      </c>
      <c r="D12" s="6">
        <f>FRA!D23</f>
        <v>508</v>
      </c>
      <c r="E12" s="6">
        <f>FRA!E23</f>
        <v>614</v>
      </c>
      <c r="F12" s="6">
        <f>FRA!F23</f>
        <v>328</v>
      </c>
      <c r="G12" s="6">
        <f>FRA!G23</f>
        <v>275</v>
      </c>
      <c r="H12" s="23">
        <f t="shared" si="0"/>
        <v>2862</v>
      </c>
      <c r="J12" s="10">
        <f t="shared" si="1"/>
        <v>39.727463312368968</v>
      </c>
      <c r="K12" s="10">
        <f t="shared" si="2"/>
        <v>17.749825296995109</v>
      </c>
      <c r="L12" s="10">
        <f t="shared" si="3"/>
        <v>21.453529000698811</v>
      </c>
      <c r="M12" s="10">
        <f t="shared" si="4"/>
        <v>11.46051712089448</v>
      </c>
      <c r="N12" s="10">
        <f t="shared" si="5"/>
        <v>9.6086652690426284</v>
      </c>
    </row>
    <row r="13" spans="1:14" x14ac:dyDescent="0.25">
      <c r="A13" s="12">
        <v>5</v>
      </c>
      <c r="B13" s="4" t="s">
        <v>25</v>
      </c>
      <c r="C13" s="6">
        <f>POL!C23</f>
        <v>664</v>
      </c>
      <c r="D13" s="6">
        <f>POL!D23</f>
        <v>392</v>
      </c>
      <c r="E13" s="6">
        <f>POL!E23</f>
        <v>489</v>
      </c>
      <c r="F13" s="6">
        <f>POL!F23</f>
        <v>1056</v>
      </c>
      <c r="G13" s="6">
        <f>POL!G23</f>
        <v>80</v>
      </c>
      <c r="H13" s="23">
        <f t="shared" si="0"/>
        <v>2681</v>
      </c>
      <c r="J13" s="10">
        <f t="shared" si="1"/>
        <v>24.766878030585602</v>
      </c>
      <c r="K13" s="10">
        <f t="shared" si="2"/>
        <v>14.621409921671018</v>
      </c>
      <c r="L13" s="10">
        <f t="shared" si="3"/>
        <v>18.239462886982469</v>
      </c>
      <c r="M13" s="10">
        <f t="shared" si="4"/>
        <v>39.388287952256626</v>
      </c>
      <c r="N13" s="10">
        <f t="shared" si="5"/>
        <v>2.9839612085042893</v>
      </c>
    </row>
    <row r="14" spans="1:14" x14ac:dyDescent="0.25">
      <c r="A14" s="12">
        <v>6</v>
      </c>
      <c r="B14" s="4" t="s">
        <v>26</v>
      </c>
      <c r="C14" s="6">
        <f>UKR!C23</f>
        <v>621</v>
      </c>
      <c r="D14" s="6">
        <f>UKR!D23</f>
        <v>225</v>
      </c>
      <c r="E14" s="6">
        <f>UKR!E23</f>
        <v>741</v>
      </c>
      <c r="F14" s="6">
        <f>UKR!F23</f>
        <v>363</v>
      </c>
      <c r="G14" s="6">
        <f>UKR!G23</f>
        <v>221</v>
      </c>
      <c r="H14" s="23">
        <f t="shared" si="0"/>
        <v>2171</v>
      </c>
      <c r="J14" s="10">
        <f t="shared" si="1"/>
        <v>28.60432980193459</v>
      </c>
      <c r="K14" s="10">
        <f t="shared" si="2"/>
        <v>10.36388760939659</v>
      </c>
      <c r="L14" s="10">
        <f t="shared" si="3"/>
        <v>34.131736526946113</v>
      </c>
      <c r="M14" s="10">
        <f t="shared" si="4"/>
        <v>16.720405343159833</v>
      </c>
      <c r="N14" s="10">
        <f t="shared" si="5"/>
        <v>10.179640718562874</v>
      </c>
    </row>
    <row r="15" spans="1:14" x14ac:dyDescent="0.25">
      <c r="A15" s="12">
        <v>7</v>
      </c>
      <c r="B15" s="4" t="s">
        <v>30</v>
      </c>
      <c r="C15" s="6">
        <f>BLR!C23</f>
        <v>270</v>
      </c>
      <c r="D15" s="6">
        <f>BLR!D23</f>
        <v>105</v>
      </c>
      <c r="E15" s="6">
        <f>BLR!E23</f>
        <v>169</v>
      </c>
      <c r="F15" s="6">
        <f>BLR!F23</f>
        <v>859</v>
      </c>
      <c r="G15" s="6">
        <f>BLR!G23</f>
        <v>58</v>
      </c>
      <c r="H15" s="23">
        <f t="shared" si="0"/>
        <v>1461</v>
      </c>
      <c r="J15" s="10">
        <f t="shared" si="1"/>
        <v>18.480492813141684</v>
      </c>
      <c r="K15" s="10">
        <f t="shared" si="2"/>
        <v>7.1868583162217652</v>
      </c>
      <c r="L15" s="10">
        <f t="shared" si="3"/>
        <v>11.567419575633128</v>
      </c>
      <c r="M15" s="10">
        <f t="shared" si="4"/>
        <v>58.795345653661876</v>
      </c>
      <c r="N15" s="10">
        <f t="shared" si="5"/>
        <v>3.9698836413415468</v>
      </c>
    </row>
    <row r="16" spans="1:14" x14ac:dyDescent="0.25">
      <c r="A16" s="12">
        <v>8</v>
      </c>
      <c r="B16" s="4" t="s">
        <v>27</v>
      </c>
      <c r="C16" s="6">
        <f>ESP!C23</f>
        <v>210</v>
      </c>
      <c r="D16" s="6">
        <f>ESP!D23</f>
        <v>729</v>
      </c>
      <c r="E16" s="6">
        <f>ESP!E23</f>
        <v>316</v>
      </c>
      <c r="F16" s="6">
        <f>ESP!F23</f>
        <v>141</v>
      </c>
      <c r="G16" s="6">
        <f>ESP!G23</f>
        <v>28</v>
      </c>
      <c r="H16" s="23">
        <f t="shared" si="0"/>
        <v>1424</v>
      </c>
      <c r="J16" s="10">
        <f t="shared" si="1"/>
        <v>14.747191011235955</v>
      </c>
      <c r="K16" s="10">
        <f t="shared" si="2"/>
        <v>51.193820224719097</v>
      </c>
      <c r="L16" s="10">
        <f t="shared" si="3"/>
        <v>22.191011235955056</v>
      </c>
      <c r="M16" s="10">
        <f t="shared" si="4"/>
        <v>9.9016853932584272</v>
      </c>
      <c r="N16" s="10">
        <f t="shared" si="5"/>
        <v>1.9662921348314606</v>
      </c>
    </row>
    <row r="17" spans="1:14" x14ac:dyDescent="0.25">
      <c r="A17" s="12">
        <v>9</v>
      </c>
      <c r="B17" s="4" t="s">
        <v>28</v>
      </c>
      <c r="C17" s="6">
        <f>ITA!C23</f>
        <v>400</v>
      </c>
      <c r="D17" s="6">
        <f>ITA!D23</f>
        <v>275</v>
      </c>
      <c r="E17" s="6">
        <f>ITA!E23</f>
        <v>459</v>
      </c>
      <c r="F17" s="6">
        <f>ITA!F23</f>
        <v>228</v>
      </c>
      <c r="G17" s="6">
        <f>ITA!G23</f>
        <v>11</v>
      </c>
      <c r="H17" s="23">
        <f t="shared" si="0"/>
        <v>1373</v>
      </c>
      <c r="J17" s="10">
        <f t="shared" si="1"/>
        <v>29.133284777858705</v>
      </c>
      <c r="K17" s="10">
        <f t="shared" si="2"/>
        <v>20.02913328477786</v>
      </c>
      <c r="L17" s="10">
        <f t="shared" si="3"/>
        <v>33.430444282592866</v>
      </c>
      <c r="M17" s="10">
        <f t="shared" si="4"/>
        <v>16.605972323379461</v>
      </c>
      <c r="N17" s="10">
        <f t="shared" si="5"/>
        <v>0.80116533139111445</v>
      </c>
    </row>
    <row r="18" spans="1:14" x14ac:dyDescent="0.25">
      <c r="A18" s="12">
        <v>10</v>
      </c>
      <c r="B18" s="4" t="s">
        <v>37</v>
      </c>
      <c r="C18" s="6">
        <f>NED!C23</f>
        <v>520</v>
      </c>
      <c r="D18" s="6">
        <f>NED!D23</f>
        <v>389</v>
      </c>
      <c r="E18" s="6">
        <f>NED!E23</f>
        <v>67</v>
      </c>
      <c r="F18" s="6">
        <f>NED!F23</f>
        <v>133</v>
      </c>
      <c r="G18" s="6">
        <f>NED!G23</f>
        <v>256</v>
      </c>
      <c r="H18" s="23">
        <f t="shared" si="0"/>
        <v>1365</v>
      </c>
      <c r="J18" s="10">
        <f t="shared" si="1"/>
        <v>38.095238095238095</v>
      </c>
      <c r="K18" s="10">
        <f t="shared" si="2"/>
        <v>28.498168498168496</v>
      </c>
      <c r="L18" s="10">
        <f t="shared" si="3"/>
        <v>4.9084249084249088</v>
      </c>
      <c r="M18" s="10">
        <f t="shared" si="4"/>
        <v>9.7435897435897445</v>
      </c>
      <c r="N18" s="10">
        <f t="shared" si="5"/>
        <v>18.754578754578755</v>
      </c>
    </row>
    <row r="19" spans="1:14" x14ac:dyDescent="0.25">
      <c r="A19" s="12">
        <v>10</v>
      </c>
      <c r="B19" s="4" t="s">
        <v>31</v>
      </c>
      <c r="C19" s="6">
        <f>CZE!C23</f>
        <v>237</v>
      </c>
      <c r="D19" s="6">
        <f>CZE!D23</f>
        <v>28</v>
      </c>
      <c r="E19" s="6">
        <f>CZE!E23</f>
        <v>316</v>
      </c>
      <c r="F19" s="6">
        <f>CZE!F23</f>
        <v>564</v>
      </c>
      <c r="G19" s="6">
        <f>CZE!G23</f>
        <v>154</v>
      </c>
      <c r="H19" s="23">
        <f t="shared" si="0"/>
        <v>1299</v>
      </c>
      <c r="J19" s="10">
        <f t="shared" si="1"/>
        <v>18.244803695150118</v>
      </c>
      <c r="K19" s="10">
        <f t="shared" si="2"/>
        <v>2.1555042340261741</v>
      </c>
      <c r="L19" s="10">
        <f t="shared" si="3"/>
        <v>24.326404926866822</v>
      </c>
      <c r="M19" s="10">
        <f t="shared" si="4"/>
        <v>43.418013856812934</v>
      </c>
      <c r="N19" s="10">
        <f t="shared" si="5"/>
        <v>11.855273287143957</v>
      </c>
    </row>
    <row r="20" spans="1:14" x14ac:dyDescent="0.25">
      <c r="A20" s="12">
        <v>12</v>
      </c>
      <c r="B20" s="4" t="s">
        <v>33</v>
      </c>
      <c r="C20" s="6">
        <f>SWE!C23</f>
        <v>93</v>
      </c>
      <c r="D20" s="6">
        <f>SWE!D23</f>
        <v>123</v>
      </c>
      <c r="E20" s="6">
        <f>SWE!E23</f>
        <v>502</v>
      </c>
      <c r="F20" s="6">
        <f>SWE!F23</f>
        <v>224</v>
      </c>
      <c r="G20" s="6">
        <f>SWE!G23</f>
        <v>80</v>
      </c>
      <c r="H20" s="23">
        <f t="shared" si="0"/>
        <v>1022</v>
      </c>
      <c r="J20" s="10">
        <f t="shared" si="1"/>
        <v>9.0998043052837563</v>
      </c>
      <c r="K20" s="10">
        <f t="shared" si="2"/>
        <v>12.035225048923678</v>
      </c>
      <c r="L20" s="10">
        <f t="shared" si="3"/>
        <v>49.11937377690802</v>
      </c>
      <c r="M20" s="10">
        <f t="shared" si="4"/>
        <v>21.917808219178081</v>
      </c>
      <c r="N20" s="10">
        <f t="shared" si="5"/>
        <v>7.8277886497064575</v>
      </c>
    </row>
    <row r="21" spans="1:14" x14ac:dyDescent="0.25">
      <c r="A21" s="12">
        <v>13</v>
      </c>
      <c r="B21" s="4" t="s">
        <v>0</v>
      </c>
      <c r="C21" s="6">
        <f>BEL!C23</f>
        <v>479</v>
      </c>
      <c r="D21" s="6">
        <f>BEL!D23</f>
        <v>74</v>
      </c>
      <c r="E21" s="6">
        <f>BEL!E23</f>
        <v>83</v>
      </c>
      <c r="F21" s="6">
        <f>BEL!F23</f>
        <v>29</v>
      </c>
      <c r="G21" s="6">
        <f>BEL!G23</f>
        <v>173</v>
      </c>
      <c r="H21" s="23">
        <f t="shared" si="0"/>
        <v>838</v>
      </c>
      <c r="J21" s="10">
        <f t="shared" si="1"/>
        <v>57.159904534606213</v>
      </c>
      <c r="K21" s="10">
        <f t="shared" si="2"/>
        <v>8.8305489260143197</v>
      </c>
      <c r="L21" s="10">
        <f t="shared" si="3"/>
        <v>9.9045346062052513</v>
      </c>
      <c r="M21" s="10">
        <f t="shared" si="4"/>
        <v>3.4606205250596656</v>
      </c>
      <c r="N21" s="10">
        <f t="shared" si="5"/>
        <v>20.644391408114558</v>
      </c>
    </row>
    <row r="22" spans="1:14" x14ac:dyDescent="0.25">
      <c r="A22" s="12">
        <v>14</v>
      </c>
      <c r="B22" s="4" t="s">
        <v>40</v>
      </c>
      <c r="C22" s="6">
        <f>GRE!C23</f>
        <v>181</v>
      </c>
      <c r="D22" s="6">
        <f>GRE!D23</f>
        <v>0</v>
      </c>
      <c r="E22" s="6">
        <f>GRE!E23</f>
        <v>410</v>
      </c>
      <c r="F22" s="6">
        <f>GRE!F23</f>
        <v>197</v>
      </c>
      <c r="G22" s="6">
        <f>GRE!G23</f>
        <v>9</v>
      </c>
      <c r="H22" s="23">
        <f t="shared" si="0"/>
        <v>797</v>
      </c>
      <c r="J22" s="10">
        <f t="shared" si="1"/>
        <v>22.710163111668756</v>
      </c>
      <c r="K22" s="10">
        <f t="shared" si="2"/>
        <v>0</v>
      </c>
      <c r="L22" s="10">
        <f t="shared" si="3"/>
        <v>51.44291091593476</v>
      </c>
      <c r="M22" s="10">
        <f t="shared" si="4"/>
        <v>24.717691342534504</v>
      </c>
      <c r="N22" s="10">
        <f t="shared" si="5"/>
        <v>1.1292346298619824</v>
      </c>
    </row>
    <row r="23" spans="1:14" x14ac:dyDescent="0.25">
      <c r="A23" s="12">
        <v>15</v>
      </c>
      <c r="B23" s="4" t="s">
        <v>32</v>
      </c>
      <c r="C23" s="6">
        <f>FIN!C23</f>
        <v>21</v>
      </c>
      <c r="D23" s="6">
        <f>FIN!D23</f>
        <v>45</v>
      </c>
      <c r="E23" s="6">
        <f>FIN!E23</f>
        <v>110</v>
      </c>
      <c r="F23" s="6">
        <f>FIN!F23</f>
        <v>541</v>
      </c>
      <c r="G23" s="6">
        <f>FIN!G23</f>
        <v>9</v>
      </c>
      <c r="H23" s="23">
        <f t="shared" si="0"/>
        <v>726</v>
      </c>
      <c r="J23" s="10">
        <f t="shared" si="1"/>
        <v>2.8925619834710745</v>
      </c>
      <c r="K23" s="10">
        <f t="shared" si="2"/>
        <v>6.1983471074380168</v>
      </c>
      <c r="L23" s="10">
        <f t="shared" si="3"/>
        <v>15.151515151515152</v>
      </c>
      <c r="M23" s="10">
        <f t="shared" si="4"/>
        <v>74.51790633608816</v>
      </c>
      <c r="N23" s="10">
        <f t="shared" si="5"/>
        <v>1.2396694214876034</v>
      </c>
    </row>
    <row r="24" spans="1:14" s="9" customFormat="1" x14ac:dyDescent="0.25">
      <c r="A24" s="12">
        <v>16</v>
      </c>
      <c r="B24" s="4" t="s">
        <v>57</v>
      </c>
      <c r="C24" s="6">
        <f>ROU!C23</f>
        <v>91</v>
      </c>
      <c r="D24" s="6">
        <f>ROU!D23</f>
        <v>165</v>
      </c>
      <c r="E24" s="6">
        <f>ROU!E23</f>
        <v>172</v>
      </c>
      <c r="F24" s="6">
        <f>ROU!F23</f>
        <v>221</v>
      </c>
      <c r="G24" s="6">
        <f>ROU!G23</f>
        <v>0</v>
      </c>
      <c r="H24" s="23">
        <f t="shared" si="0"/>
        <v>649</v>
      </c>
      <c r="I24"/>
      <c r="J24" s="10">
        <f t="shared" si="1"/>
        <v>14.021571648690292</v>
      </c>
      <c r="K24" s="10">
        <f t="shared" si="2"/>
        <v>25.423728813559322</v>
      </c>
      <c r="L24" s="10">
        <f t="shared" si="3"/>
        <v>26.502311248073962</v>
      </c>
      <c r="M24" s="10">
        <f t="shared" si="4"/>
        <v>34.052388289676429</v>
      </c>
      <c r="N24" s="10">
        <f t="shared" si="5"/>
        <v>0</v>
      </c>
    </row>
    <row r="25" spans="1:14" x14ac:dyDescent="0.25">
      <c r="A25" s="12">
        <v>17</v>
      </c>
      <c r="B25" s="4" t="s">
        <v>29</v>
      </c>
      <c r="C25" s="6">
        <f>POR!C23</f>
        <v>68</v>
      </c>
      <c r="D25" s="6">
        <f>POR!D23</f>
        <v>206</v>
      </c>
      <c r="E25" s="6">
        <f>POR!E23</f>
        <v>271</v>
      </c>
      <c r="F25" s="6">
        <f>POR!F23</f>
        <v>72</v>
      </c>
      <c r="G25" s="6">
        <f>POR!G23</f>
        <v>14</v>
      </c>
      <c r="H25" s="23">
        <f t="shared" si="0"/>
        <v>631</v>
      </c>
      <c r="J25" s="10">
        <f t="shared" si="1"/>
        <v>10.776545166402537</v>
      </c>
      <c r="K25" s="10">
        <f t="shared" si="2"/>
        <v>32.646592709984148</v>
      </c>
      <c r="L25" s="10">
        <f t="shared" si="3"/>
        <v>42.947702060221872</v>
      </c>
      <c r="M25" s="10">
        <f t="shared" si="4"/>
        <v>11.410459587955627</v>
      </c>
      <c r="N25" s="10">
        <f t="shared" si="5"/>
        <v>2.2187004754358162</v>
      </c>
    </row>
    <row r="26" spans="1:14" x14ac:dyDescent="0.25">
      <c r="A26" s="12">
        <v>18</v>
      </c>
      <c r="B26" s="4" t="s">
        <v>45</v>
      </c>
      <c r="C26" s="6">
        <f>TUR!C23</f>
        <v>173</v>
      </c>
      <c r="D26" s="6">
        <f>TUR!D23</f>
        <v>279</v>
      </c>
      <c r="E26" s="6">
        <f>TUR!E23</f>
        <v>69</v>
      </c>
      <c r="F26" s="6">
        <f>TUR!F23</f>
        <v>85</v>
      </c>
      <c r="G26" s="6">
        <f>TUR!G23</f>
        <v>0</v>
      </c>
      <c r="H26" s="23">
        <f t="shared" si="0"/>
        <v>606</v>
      </c>
      <c r="J26" s="10">
        <f t="shared" si="1"/>
        <v>28.547854785478549</v>
      </c>
      <c r="K26" s="10">
        <f t="shared" si="2"/>
        <v>46.039603960396043</v>
      </c>
      <c r="L26" s="10">
        <f t="shared" si="3"/>
        <v>11.386138613861387</v>
      </c>
      <c r="M26" s="10">
        <f t="shared" si="4"/>
        <v>14.026402640264028</v>
      </c>
      <c r="N26" s="10">
        <f t="shared" si="5"/>
        <v>0</v>
      </c>
    </row>
    <row r="27" spans="1:14" x14ac:dyDescent="0.25">
      <c r="A27" s="12">
        <v>19</v>
      </c>
      <c r="B27" s="4" t="s">
        <v>44</v>
      </c>
      <c r="C27" s="6">
        <f>NOR!C23</f>
        <v>154</v>
      </c>
      <c r="D27" s="6">
        <f>NOR!D23</f>
        <v>195</v>
      </c>
      <c r="E27" s="6">
        <f>NOR!E23</f>
        <v>17</v>
      </c>
      <c r="F27" s="6">
        <f>NOR!F23</f>
        <v>187</v>
      </c>
      <c r="G27" s="6">
        <f>NOR!G23</f>
        <v>13</v>
      </c>
      <c r="H27" s="23">
        <f t="shared" si="0"/>
        <v>566</v>
      </c>
      <c r="J27" s="10">
        <f t="shared" si="1"/>
        <v>27.208480565371023</v>
      </c>
      <c r="K27" s="10">
        <f t="shared" si="2"/>
        <v>34.452296819787989</v>
      </c>
      <c r="L27" s="10">
        <f t="shared" si="3"/>
        <v>3.0035335689045937</v>
      </c>
      <c r="M27" s="10">
        <f t="shared" si="4"/>
        <v>33.03886925795053</v>
      </c>
      <c r="N27" s="10">
        <f t="shared" si="5"/>
        <v>2.2968197879858656</v>
      </c>
    </row>
    <row r="28" spans="1:14" x14ac:dyDescent="0.25">
      <c r="A28" s="12">
        <v>20</v>
      </c>
      <c r="B28" s="4" t="s">
        <v>34</v>
      </c>
      <c r="C28" s="6">
        <f>HUN!C23</f>
        <v>34</v>
      </c>
      <c r="D28" s="6">
        <f>HUN!D23</f>
        <v>10</v>
      </c>
      <c r="E28" s="6">
        <f>HUN!E23</f>
        <v>42</v>
      </c>
      <c r="F28" s="6">
        <f>HUN!F23</f>
        <v>377</v>
      </c>
      <c r="G28" s="6">
        <f>HUN!G23</f>
        <v>74</v>
      </c>
      <c r="H28" s="23">
        <f t="shared" si="0"/>
        <v>537</v>
      </c>
      <c r="J28" s="10">
        <f t="shared" si="1"/>
        <v>6.3314711359404097</v>
      </c>
      <c r="K28" s="10">
        <f t="shared" si="2"/>
        <v>1.8621973929236499</v>
      </c>
      <c r="L28" s="10">
        <f t="shared" si="3"/>
        <v>7.8212290502793298</v>
      </c>
      <c r="M28" s="10">
        <f t="shared" si="4"/>
        <v>70.204841713221597</v>
      </c>
      <c r="N28" s="10">
        <f t="shared" si="5"/>
        <v>13.780260707635009</v>
      </c>
    </row>
    <row r="29" spans="1:14" x14ac:dyDescent="0.25">
      <c r="A29" s="12">
        <v>21</v>
      </c>
      <c r="B29" s="4" t="s">
        <v>39</v>
      </c>
      <c r="C29" s="6">
        <f>EST!C23</f>
        <v>35</v>
      </c>
      <c r="D29" s="6">
        <f>EST!D23</f>
        <v>0</v>
      </c>
      <c r="E29" s="6">
        <f>EST!E23</f>
        <v>44</v>
      </c>
      <c r="F29" s="6">
        <f>EST!F23</f>
        <v>299</v>
      </c>
      <c r="G29" s="6">
        <f>EST!G23</f>
        <v>140</v>
      </c>
      <c r="H29" s="23">
        <f t="shared" si="0"/>
        <v>518</v>
      </c>
      <c r="J29" s="10">
        <f t="shared" si="1"/>
        <v>6.756756756756757</v>
      </c>
      <c r="K29" s="10">
        <f t="shared" si="2"/>
        <v>0</v>
      </c>
      <c r="L29" s="10">
        <f t="shared" si="3"/>
        <v>8.4942084942084932</v>
      </c>
      <c r="M29" s="10">
        <f t="shared" si="4"/>
        <v>57.722007722007717</v>
      </c>
      <c r="N29" s="10">
        <f t="shared" si="5"/>
        <v>27.027027027027028</v>
      </c>
    </row>
    <row r="30" spans="1:14" x14ac:dyDescent="0.25">
      <c r="A30" s="12">
        <v>22</v>
      </c>
      <c r="B30" s="4" t="s">
        <v>51</v>
      </c>
      <c r="C30" s="6">
        <f>SUI!C23</f>
        <v>291</v>
      </c>
      <c r="D30" s="6">
        <f>SUI!D23</f>
        <v>108</v>
      </c>
      <c r="E30" s="6">
        <f>SUI!E23</f>
        <v>66</v>
      </c>
      <c r="F30" s="6">
        <f>SUI!F23</f>
        <v>2</v>
      </c>
      <c r="G30" s="6">
        <f>SUI!G23</f>
        <v>31</v>
      </c>
      <c r="H30" s="23">
        <f t="shared" si="0"/>
        <v>498</v>
      </c>
      <c r="J30" s="10">
        <f t="shared" si="1"/>
        <v>58.433734939759042</v>
      </c>
      <c r="K30" s="10">
        <f t="shared" si="2"/>
        <v>21.686746987951807</v>
      </c>
      <c r="L30" s="10">
        <f t="shared" si="3"/>
        <v>13.253012048192772</v>
      </c>
      <c r="M30" s="10">
        <f t="shared" si="4"/>
        <v>0.40160642570281119</v>
      </c>
      <c r="N30" s="10">
        <f t="shared" si="5"/>
        <v>6.2248995983935735</v>
      </c>
    </row>
    <row r="31" spans="1:14" x14ac:dyDescent="0.25">
      <c r="A31" s="12">
        <v>23</v>
      </c>
      <c r="B31" s="4" t="s">
        <v>38</v>
      </c>
      <c r="C31" s="6">
        <f>SLO!C23</f>
        <v>40</v>
      </c>
      <c r="D31" s="6">
        <f>SLO!D23</f>
        <v>73</v>
      </c>
      <c r="E31" s="6">
        <f>SLO!E23</f>
        <v>95</v>
      </c>
      <c r="F31" s="6">
        <f>SLO!F23</f>
        <v>209</v>
      </c>
      <c r="G31" s="6">
        <f>SLO!G23</f>
        <v>0</v>
      </c>
      <c r="H31" s="23">
        <f t="shared" si="0"/>
        <v>417</v>
      </c>
      <c r="J31" s="10">
        <f t="shared" si="1"/>
        <v>9.5923261390887298</v>
      </c>
      <c r="K31" s="10">
        <f t="shared" si="2"/>
        <v>17.505995203836928</v>
      </c>
      <c r="L31" s="10">
        <f t="shared" si="3"/>
        <v>22.781774580335732</v>
      </c>
      <c r="M31" s="10">
        <f t="shared" si="4"/>
        <v>50.119904076738607</v>
      </c>
      <c r="N31" s="10">
        <f t="shared" si="5"/>
        <v>0</v>
      </c>
    </row>
    <row r="32" spans="1:14" x14ac:dyDescent="0.25">
      <c r="A32" s="12">
        <v>24</v>
      </c>
      <c r="B32" s="4" t="s">
        <v>36</v>
      </c>
      <c r="C32" s="6">
        <f>CRO!C23</f>
        <v>4</v>
      </c>
      <c r="D32" s="6">
        <f>CRO!D23</f>
        <v>0</v>
      </c>
      <c r="E32" s="6">
        <f>CRO!E23</f>
        <v>136</v>
      </c>
      <c r="F32" s="6">
        <f>CRO!F23</f>
        <v>255</v>
      </c>
      <c r="G32" s="6">
        <f>CRO!G23</f>
        <v>0</v>
      </c>
      <c r="H32" s="23">
        <f t="shared" si="0"/>
        <v>395</v>
      </c>
      <c r="J32" s="10">
        <f t="shared" si="1"/>
        <v>1.0126582278481013</v>
      </c>
      <c r="K32" s="10">
        <f t="shared" si="2"/>
        <v>0</v>
      </c>
      <c r="L32" s="10">
        <f t="shared" si="3"/>
        <v>34.430379746835442</v>
      </c>
      <c r="M32" s="10">
        <f t="shared" si="4"/>
        <v>64.556962025316452</v>
      </c>
      <c r="N32" s="10">
        <f t="shared" si="5"/>
        <v>0</v>
      </c>
    </row>
    <row r="33" spans="1:14" x14ac:dyDescent="0.25">
      <c r="A33" s="12">
        <v>25</v>
      </c>
      <c r="B33" s="4" t="s">
        <v>48</v>
      </c>
      <c r="C33" s="6">
        <f>LTU!C23</f>
        <v>3</v>
      </c>
      <c r="D33" s="6">
        <f>LTU!D23</f>
        <v>28</v>
      </c>
      <c r="E33" s="6">
        <f>LTU!E23</f>
        <v>33</v>
      </c>
      <c r="F33" s="6">
        <f>LTU!F23</f>
        <v>248</v>
      </c>
      <c r="G33" s="6">
        <f>LTU!G23</f>
        <v>68</v>
      </c>
      <c r="H33" s="23">
        <f t="shared" si="0"/>
        <v>380</v>
      </c>
      <c r="J33" s="10">
        <f t="shared" si="1"/>
        <v>0.78947368421052633</v>
      </c>
      <c r="K33" s="10">
        <f t="shared" si="2"/>
        <v>7.3684210526315779</v>
      </c>
      <c r="L33" s="10">
        <f t="shared" si="3"/>
        <v>8.6842105263157894</v>
      </c>
      <c r="M33" s="10">
        <f t="shared" si="4"/>
        <v>65.26315789473685</v>
      </c>
      <c r="N33" s="10">
        <f t="shared" si="5"/>
        <v>17.894736842105264</v>
      </c>
    </row>
    <row r="34" spans="1:14" x14ac:dyDescent="0.25">
      <c r="A34" s="12">
        <v>26</v>
      </c>
      <c r="B34" s="4" t="s">
        <v>42</v>
      </c>
      <c r="C34" s="6">
        <f>LAT!C23</f>
        <v>23</v>
      </c>
      <c r="D34" s="6">
        <f>LAT!D23</f>
        <v>36</v>
      </c>
      <c r="E34" s="6">
        <f>LAT!E23</f>
        <v>53</v>
      </c>
      <c r="F34" s="6">
        <f>LAT!F23</f>
        <v>210</v>
      </c>
      <c r="G34" s="6">
        <f>LAT!G23</f>
        <v>50</v>
      </c>
      <c r="H34" s="23">
        <f t="shared" si="0"/>
        <v>372</v>
      </c>
      <c r="J34" s="10">
        <f t="shared" si="1"/>
        <v>6.182795698924731</v>
      </c>
      <c r="K34" s="10">
        <f t="shared" si="2"/>
        <v>9.67741935483871</v>
      </c>
      <c r="L34" s="10">
        <f t="shared" si="3"/>
        <v>14.24731182795699</v>
      </c>
      <c r="M34" s="10">
        <f t="shared" si="4"/>
        <v>56.451612903225815</v>
      </c>
      <c r="N34" s="10">
        <f t="shared" si="5"/>
        <v>13.440860215053762</v>
      </c>
    </row>
    <row r="35" spans="1:14" x14ac:dyDescent="0.25">
      <c r="A35" s="12">
        <v>27</v>
      </c>
      <c r="B35" s="4" t="s">
        <v>46</v>
      </c>
      <c r="C35" s="6">
        <f>BUL!C23</f>
        <v>139</v>
      </c>
      <c r="D35" s="6">
        <f>BUL!D23</f>
        <v>30</v>
      </c>
      <c r="E35" s="6">
        <f>BUL!E23</f>
        <v>141</v>
      </c>
      <c r="F35" s="6">
        <f>BUL!F23</f>
        <v>15</v>
      </c>
      <c r="G35" s="6">
        <f>BUL!G23</f>
        <v>0</v>
      </c>
      <c r="H35" s="23">
        <f t="shared" si="0"/>
        <v>325</v>
      </c>
      <c r="J35" s="10">
        <f t="shared" si="1"/>
        <v>42.769230769230774</v>
      </c>
      <c r="K35" s="10">
        <f t="shared" si="2"/>
        <v>9.2307692307692317</v>
      </c>
      <c r="L35" s="10">
        <f t="shared" si="3"/>
        <v>43.38461538461538</v>
      </c>
      <c r="M35" s="10">
        <f t="shared" si="4"/>
        <v>4.6153846153846159</v>
      </c>
      <c r="N35" s="10">
        <f t="shared" si="5"/>
        <v>0</v>
      </c>
    </row>
    <row r="36" spans="1:14" x14ac:dyDescent="0.25">
      <c r="A36" s="12">
        <v>28</v>
      </c>
      <c r="B36" s="4" t="s">
        <v>47</v>
      </c>
      <c r="C36" s="6">
        <f>SRB!C23</f>
        <v>17</v>
      </c>
      <c r="D36" s="6">
        <f>SRB!D23</f>
        <v>26</v>
      </c>
      <c r="E36" s="6">
        <f>SRB!E23</f>
        <v>123</v>
      </c>
      <c r="F36" s="6">
        <f>SRB!F23</f>
        <v>85</v>
      </c>
      <c r="G36" s="6">
        <f>SRB!G23</f>
        <v>14</v>
      </c>
      <c r="H36" s="23">
        <f t="shared" si="0"/>
        <v>265</v>
      </c>
      <c r="J36" s="10">
        <f t="shared" si="1"/>
        <v>6.4150943396226419</v>
      </c>
      <c r="K36" s="10">
        <f t="shared" si="2"/>
        <v>9.8113207547169825</v>
      </c>
      <c r="L36" s="10">
        <f t="shared" si="3"/>
        <v>46.415094339622641</v>
      </c>
      <c r="M36" s="10">
        <f t="shared" si="4"/>
        <v>32.075471698113205</v>
      </c>
      <c r="N36" s="10">
        <f t="shared" si="5"/>
        <v>5.2830188679245289</v>
      </c>
    </row>
    <row r="37" spans="1:14" x14ac:dyDescent="0.25">
      <c r="A37" s="12">
        <v>29</v>
      </c>
      <c r="B37" s="4" t="s">
        <v>35</v>
      </c>
      <c r="C37" s="6">
        <f>SVK!C23</f>
        <v>4</v>
      </c>
      <c r="D37" s="6">
        <f>SVK!D23</f>
        <v>29</v>
      </c>
      <c r="E37" s="6">
        <f>SVK!E23</f>
        <v>59</v>
      </c>
      <c r="F37" s="6">
        <f>SVK!F23</f>
        <v>165</v>
      </c>
      <c r="G37" s="6">
        <f>SVK!G23</f>
        <v>0</v>
      </c>
      <c r="H37" s="23">
        <f t="shared" si="0"/>
        <v>257</v>
      </c>
      <c r="J37" s="10">
        <f t="shared" si="1"/>
        <v>1.556420233463035</v>
      </c>
      <c r="K37" s="10">
        <f t="shared" si="2"/>
        <v>11.284046692607005</v>
      </c>
      <c r="L37" s="10">
        <f t="shared" si="3"/>
        <v>22.957198443579767</v>
      </c>
      <c r="M37" s="10">
        <f t="shared" si="4"/>
        <v>64.202334630350194</v>
      </c>
      <c r="N37" s="10">
        <f t="shared" si="5"/>
        <v>0</v>
      </c>
    </row>
    <row r="38" spans="1:14" x14ac:dyDescent="0.25">
      <c r="A38" s="12">
        <v>30</v>
      </c>
      <c r="B38" s="4" t="s">
        <v>41</v>
      </c>
      <c r="C38" s="6">
        <f>IRL!C23</f>
        <v>115</v>
      </c>
      <c r="D38" s="6">
        <f>IRL!D23</f>
        <v>64</v>
      </c>
      <c r="E38" s="6">
        <f>IRL!E23</f>
        <v>11</v>
      </c>
      <c r="F38" s="6">
        <f>IRL!F23</f>
        <v>11</v>
      </c>
      <c r="G38" s="6">
        <f>IRL!G23</f>
        <v>0</v>
      </c>
      <c r="H38" s="23">
        <f t="shared" si="0"/>
        <v>201</v>
      </c>
      <c r="J38" s="10">
        <f t="shared" si="1"/>
        <v>57.2139303482587</v>
      </c>
      <c r="K38" s="10">
        <f t="shared" si="2"/>
        <v>31.840796019900498</v>
      </c>
      <c r="L38" s="10">
        <f t="shared" si="3"/>
        <v>5.4726368159203984</v>
      </c>
      <c r="M38" s="10">
        <f t="shared" si="4"/>
        <v>5.4726368159203984</v>
      </c>
      <c r="N38" s="10">
        <f t="shared" si="5"/>
        <v>0</v>
      </c>
    </row>
    <row r="39" spans="1:14" x14ac:dyDescent="0.25">
      <c r="A39" s="12">
        <v>31</v>
      </c>
      <c r="B39" s="4" t="s">
        <v>55</v>
      </c>
      <c r="C39" s="6">
        <f>DEN!C23</f>
        <v>59</v>
      </c>
      <c r="D39" s="6">
        <f>DEN!D23</f>
        <v>49</v>
      </c>
      <c r="E39" s="6">
        <f>DEN!E23</f>
        <v>5</v>
      </c>
      <c r="F39" s="6">
        <f>DEN!F23</f>
        <v>51</v>
      </c>
      <c r="G39" s="6">
        <f>DEN!G23</f>
        <v>0</v>
      </c>
      <c r="H39" s="23">
        <f t="shared" si="0"/>
        <v>164</v>
      </c>
      <c r="J39" s="10">
        <f t="shared" si="1"/>
        <v>35.975609756097562</v>
      </c>
      <c r="K39" s="10">
        <f t="shared" si="2"/>
        <v>29.878048780487802</v>
      </c>
      <c r="L39" s="10">
        <f t="shared" si="3"/>
        <v>3.0487804878048781</v>
      </c>
      <c r="M39" s="10">
        <f t="shared" si="4"/>
        <v>31.097560975609756</v>
      </c>
      <c r="N39" s="10">
        <f t="shared" si="5"/>
        <v>0</v>
      </c>
    </row>
    <row r="40" spans="1:14" x14ac:dyDescent="0.25">
      <c r="A40" s="12">
        <v>32</v>
      </c>
      <c r="B40" s="4" t="s">
        <v>43</v>
      </c>
      <c r="C40" s="6">
        <f>CYP!C23</f>
        <v>41</v>
      </c>
      <c r="D40" s="6">
        <f>CYP!D23</f>
        <v>0</v>
      </c>
      <c r="E40" s="6">
        <f>CYP!E23</f>
        <v>63</v>
      </c>
      <c r="F40" s="6">
        <f>CYP!F23</f>
        <v>45</v>
      </c>
      <c r="G40" s="6">
        <f>CYP!G23</f>
        <v>0</v>
      </c>
      <c r="H40" s="23">
        <f t="shared" si="0"/>
        <v>149</v>
      </c>
      <c r="J40" s="10">
        <f t="shared" si="1"/>
        <v>27.516778523489933</v>
      </c>
      <c r="K40" s="10">
        <f t="shared" si="2"/>
        <v>0</v>
      </c>
      <c r="L40" s="10">
        <f t="shared" si="3"/>
        <v>42.281879194630875</v>
      </c>
      <c r="M40" s="10">
        <f t="shared" si="4"/>
        <v>30.201342281879196</v>
      </c>
      <c r="N40" s="10">
        <f t="shared" si="5"/>
        <v>0</v>
      </c>
    </row>
    <row r="41" spans="1:14" x14ac:dyDescent="0.25">
      <c r="A41" s="12">
        <v>33</v>
      </c>
      <c r="B41" s="4" t="s">
        <v>50</v>
      </c>
      <c r="C41" s="6">
        <f>AUT!C23</f>
        <v>9</v>
      </c>
      <c r="D41" s="6">
        <f>AUT!D23</f>
        <v>17</v>
      </c>
      <c r="E41" s="6">
        <f>AUT!E23</f>
        <v>1</v>
      </c>
      <c r="F41" s="6">
        <f>AUT!F23</f>
        <v>63</v>
      </c>
      <c r="G41" s="6">
        <f>AUT!G23</f>
        <v>49</v>
      </c>
      <c r="H41" s="23">
        <f t="shared" si="0"/>
        <v>139</v>
      </c>
      <c r="J41" s="10">
        <f t="shared" si="1"/>
        <v>6.4748201438848918</v>
      </c>
      <c r="K41" s="10">
        <f t="shared" si="2"/>
        <v>12.23021582733813</v>
      </c>
      <c r="L41" s="10">
        <f t="shared" si="3"/>
        <v>0.71942446043165476</v>
      </c>
      <c r="M41" s="10">
        <f t="shared" si="4"/>
        <v>45.323741007194243</v>
      </c>
      <c r="N41" s="10">
        <f t="shared" si="5"/>
        <v>35.251798561151077</v>
      </c>
    </row>
    <row r="42" spans="1:14" x14ac:dyDescent="0.25">
      <c r="A42" s="12">
        <v>34</v>
      </c>
      <c r="B42" s="4" t="s">
        <v>56</v>
      </c>
      <c r="C42" s="6">
        <f>ISR!C23</f>
        <v>7</v>
      </c>
      <c r="D42" s="6">
        <f>ISR!D23</f>
        <v>31</v>
      </c>
      <c r="E42" s="6">
        <f>ISR!E23</f>
        <v>90</v>
      </c>
      <c r="F42" s="6">
        <f>ISR!F23</f>
        <v>11</v>
      </c>
      <c r="G42" s="6">
        <f>ISR!G23</f>
        <v>0</v>
      </c>
      <c r="H42" s="23">
        <f t="shared" si="0"/>
        <v>139</v>
      </c>
      <c r="J42" s="10">
        <f t="shared" si="1"/>
        <v>5.0359712230215825</v>
      </c>
      <c r="K42" s="10">
        <f t="shared" si="2"/>
        <v>22.302158273381295</v>
      </c>
      <c r="L42" s="10">
        <f t="shared" si="3"/>
        <v>64.748201438848923</v>
      </c>
      <c r="M42" s="10">
        <f t="shared" si="4"/>
        <v>7.9136690647482011</v>
      </c>
      <c r="N42" s="10">
        <f t="shared" si="5"/>
        <v>0</v>
      </c>
    </row>
    <row r="43" spans="1:14" x14ac:dyDescent="0.25">
      <c r="A43" s="12">
        <v>35</v>
      </c>
      <c r="B43" s="4" t="s">
        <v>54</v>
      </c>
      <c r="C43" s="6">
        <f>MDA!C23</f>
        <v>0</v>
      </c>
      <c r="D43" s="6">
        <f>MDA!D23</f>
        <v>28</v>
      </c>
      <c r="E43" s="6">
        <f>MDA!E23</f>
        <v>0</v>
      </c>
      <c r="F43" s="6">
        <f>MDA!F23</f>
        <v>105</v>
      </c>
      <c r="G43" s="6">
        <f>MDA!G23</f>
        <v>0</v>
      </c>
      <c r="H43" s="23">
        <f t="shared" si="0"/>
        <v>133</v>
      </c>
      <c r="J43" s="10">
        <f t="shared" si="1"/>
        <v>0</v>
      </c>
      <c r="K43" s="10">
        <f t="shared" si="2"/>
        <v>21.052631578947366</v>
      </c>
      <c r="L43" s="10">
        <f t="shared" si="3"/>
        <v>0</v>
      </c>
      <c r="M43" s="10">
        <f t="shared" si="4"/>
        <v>78.94736842105263</v>
      </c>
      <c r="N43" s="10">
        <f t="shared" si="5"/>
        <v>0</v>
      </c>
    </row>
    <row r="44" spans="1:14" x14ac:dyDescent="0.25">
      <c r="A44" s="12">
        <v>36</v>
      </c>
      <c r="B44" s="4" t="s">
        <v>49</v>
      </c>
      <c r="C44" s="6">
        <f>AZE!C23</f>
        <v>10</v>
      </c>
      <c r="D44" s="6">
        <f>AZE!D23</f>
        <v>8</v>
      </c>
      <c r="E44" s="6">
        <f>AZE!E23</f>
        <v>27</v>
      </c>
      <c r="F44" s="6">
        <f>AZE!F23</f>
        <v>33</v>
      </c>
      <c r="G44" s="6">
        <f>AZE!G23</f>
        <v>0</v>
      </c>
      <c r="H44" s="23">
        <f t="shared" si="0"/>
        <v>78</v>
      </c>
      <c r="J44" s="10">
        <f t="shared" si="1"/>
        <v>12.820512820512819</v>
      </c>
      <c r="K44" s="10">
        <f t="shared" si="2"/>
        <v>10.256410256410255</v>
      </c>
      <c r="L44" s="10">
        <f t="shared" si="3"/>
        <v>34.615384615384613</v>
      </c>
      <c r="M44" s="10">
        <f t="shared" si="4"/>
        <v>42.307692307692307</v>
      </c>
      <c r="N44" s="10">
        <f t="shared" si="5"/>
        <v>0</v>
      </c>
    </row>
    <row r="45" spans="1:14" x14ac:dyDescent="0.25">
      <c r="A45" s="12">
        <v>37</v>
      </c>
      <c r="B45" s="4" t="s">
        <v>52</v>
      </c>
      <c r="C45" s="3">
        <f>BIH!C23</f>
        <v>0</v>
      </c>
      <c r="D45" s="3">
        <f>BIH!D23</f>
        <v>45</v>
      </c>
      <c r="E45" s="3">
        <f>BIH!E23</f>
        <v>0</v>
      </c>
      <c r="F45" s="3">
        <f>BIH!F23</f>
        <v>14</v>
      </c>
      <c r="G45" s="3">
        <f>BIH!G23</f>
        <v>0</v>
      </c>
      <c r="H45" s="23">
        <f t="shared" si="0"/>
        <v>59</v>
      </c>
      <c r="J45" s="10">
        <f t="shared" si="1"/>
        <v>0</v>
      </c>
      <c r="K45" s="10">
        <f t="shared" si="2"/>
        <v>76.271186440677965</v>
      </c>
      <c r="L45" s="10">
        <f t="shared" si="3"/>
        <v>0</v>
      </c>
      <c r="M45" s="10">
        <f t="shared" si="4"/>
        <v>23.728813559322035</v>
      </c>
      <c r="N45" s="10">
        <f t="shared" si="5"/>
        <v>0</v>
      </c>
    </row>
    <row r="46" spans="1:14" x14ac:dyDescent="0.25">
      <c r="A46" s="12">
        <v>38</v>
      </c>
      <c r="B46" s="4" t="s">
        <v>58</v>
      </c>
      <c r="C46" s="6">
        <f>ISL!C23</f>
        <v>0</v>
      </c>
      <c r="D46" s="6">
        <f>ISL!D23</f>
        <v>0</v>
      </c>
      <c r="E46" s="6">
        <f>ISL!E23</f>
        <v>18</v>
      </c>
      <c r="F46" s="6">
        <f>ISL!F23</f>
        <v>16</v>
      </c>
      <c r="G46" s="6">
        <f>ISL!G23</f>
        <v>0</v>
      </c>
      <c r="H46" s="23">
        <f t="shared" si="0"/>
        <v>34</v>
      </c>
      <c r="J46" s="10">
        <f t="shared" si="1"/>
        <v>0</v>
      </c>
      <c r="K46" s="10">
        <f t="shared" si="2"/>
        <v>0</v>
      </c>
      <c r="L46" s="10">
        <f t="shared" si="3"/>
        <v>52.941176470588239</v>
      </c>
      <c r="M46" s="10">
        <f t="shared" si="4"/>
        <v>47.058823529411761</v>
      </c>
      <c r="N46" s="10">
        <f t="shared" si="5"/>
        <v>0</v>
      </c>
    </row>
    <row r="47" spans="1:14" x14ac:dyDescent="0.25">
      <c r="A47" s="12">
        <v>39</v>
      </c>
      <c r="B47" s="4" t="s">
        <v>71</v>
      </c>
      <c r="C47" s="6">
        <f>ALB!C23</f>
        <v>0</v>
      </c>
      <c r="D47" s="6">
        <f>ALB!D23</f>
        <v>24</v>
      </c>
      <c r="E47" s="6">
        <f>ALB!E23</f>
        <v>0</v>
      </c>
      <c r="F47" s="6">
        <f>ALB!F23</f>
        <v>0</v>
      </c>
      <c r="G47" s="6">
        <f>ALB!G23</f>
        <v>0</v>
      </c>
      <c r="H47" s="14">
        <f>ALB!H23</f>
        <v>24</v>
      </c>
      <c r="J47" s="10">
        <f t="shared" si="1"/>
        <v>0</v>
      </c>
      <c r="K47" s="10">
        <f t="shared" si="2"/>
        <v>100</v>
      </c>
      <c r="L47" s="10">
        <f t="shared" si="3"/>
        <v>0</v>
      </c>
      <c r="M47" s="10">
        <f t="shared" si="4"/>
        <v>0</v>
      </c>
      <c r="N47" s="10">
        <f t="shared" si="5"/>
        <v>0</v>
      </c>
    </row>
    <row r="48" spans="1:14" x14ac:dyDescent="0.25">
      <c r="A48" s="12">
        <v>40</v>
      </c>
      <c r="B48" s="4" t="s">
        <v>69</v>
      </c>
      <c r="C48" s="3">
        <f>MNE!C23</f>
        <v>0</v>
      </c>
      <c r="D48" s="3">
        <f>MNE!D23</f>
        <v>0</v>
      </c>
      <c r="E48" s="3">
        <f>MNE!E23</f>
        <v>11</v>
      </c>
      <c r="F48" s="3">
        <f>MNE!F23</f>
        <v>0</v>
      </c>
      <c r="G48" s="3">
        <f>MNE!G23</f>
        <v>0</v>
      </c>
      <c r="H48" s="5">
        <f>MNE!H23</f>
        <v>11</v>
      </c>
      <c r="J48" s="10">
        <f t="shared" si="1"/>
        <v>0</v>
      </c>
      <c r="K48" s="10">
        <f t="shared" si="2"/>
        <v>0</v>
      </c>
      <c r="L48" s="10">
        <f t="shared" si="3"/>
        <v>100</v>
      </c>
      <c r="M48" s="10">
        <f t="shared" si="4"/>
        <v>0</v>
      </c>
      <c r="N48" s="10">
        <f t="shared" si="5"/>
        <v>0</v>
      </c>
    </row>
    <row r="49" spans="1:14" x14ac:dyDescent="0.25">
      <c r="A49" s="12">
        <v>41</v>
      </c>
      <c r="B49" s="4" t="s">
        <v>63</v>
      </c>
      <c r="C49" s="3">
        <f>LUX!C23</f>
        <v>0</v>
      </c>
      <c r="D49" s="3">
        <f>LUX!D23</f>
        <v>5</v>
      </c>
      <c r="E49" s="3">
        <f>LUX!E23</f>
        <v>0</v>
      </c>
      <c r="F49" s="3">
        <f>LUX!F23</f>
        <v>3</v>
      </c>
      <c r="G49" s="3">
        <f>LUX!G23</f>
        <v>0</v>
      </c>
      <c r="H49" s="23">
        <f>SUM(C49:G49)</f>
        <v>8</v>
      </c>
      <c r="J49" s="10">
        <f t="shared" si="1"/>
        <v>0</v>
      </c>
      <c r="K49" s="10">
        <f t="shared" si="2"/>
        <v>62.5</v>
      </c>
      <c r="L49" s="10">
        <f t="shared" si="3"/>
        <v>0</v>
      </c>
      <c r="M49" s="10">
        <f t="shared" si="4"/>
        <v>37.5</v>
      </c>
      <c r="N49" s="10">
        <f t="shared" si="5"/>
        <v>0</v>
      </c>
    </row>
    <row r="50" spans="1:14" x14ac:dyDescent="0.25">
      <c r="A50" s="12">
        <v>42</v>
      </c>
      <c r="B50" s="4" t="s">
        <v>53</v>
      </c>
      <c r="C50" s="3">
        <f>GEO!C23</f>
        <v>0</v>
      </c>
      <c r="D50" s="3">
        <f>GEO!D23</f>
        <v>0</v>
      </c>
      <c r="E50" s="3">
        <f>GEO!E23</f>
        <v>0</v>
      </c>
      <c r="F50" s="3">
        <f>GEO!F23</f>
        <v>4</v>
      </c>
      <c r="G50" s="3">
        <f>GEO!G23</f>
        <v>0</v>
      </c>
      <c r="H50" s="23">
        <f>SUM(C50:G50)</f>
        <v>4</v>
      </c>
      <c r="J50" s="10">
        <f t="shared" si="1"/>
        <v>0</v>
      </c>
      <c r="K50" s="10">
        <f t="shared" si="2"/>
        <v>0</v>
      </c>
      <c r="L50" s="10">
        <f t="shared" si="3"/>
        <v>0</v>
      </c>
      <c r="M50" s="10">
        <f t="shared" si="4"/>
        <v>100</v>
      </c>
      <c r="N50" s="10">
        <f t="shared" si="5"/>
        <v>0</v>
      </c>
    </row>
    <row r="51" spans="1:14" x14ac:dyDescent="0.25">
      <c r="H51" s="9"/>
      <c r="N51"/>
    </row>
    <row r="52" spans="1:14" s="9" customFormat="1" x14ac:dyDescent="0.25">
      <c r="C52" s="19">
        <f>SUM(C9:C51)</f>
        <v>9793</v>
      </c>
      <c r="D52" s="19">
        <f t="shared" ref="D52:H52" si="6">SUM(D9:D51)</f>
        <v>6841</v>
      </c>
      <c r="E52" s="19">
        <f t="shared" si="6"/>
        <v>9387</v>
      </c>
      <c r="F52" s="19">
        <f t="shared" si="6"/>
        <v>10382</v>
      </c>
      <c r="G52" s="19">
        <f t="shared" si="6"/>
        <v>2855</v>
      </c>
      <c r="H52" s="19">
        <f t="shared" si="6"/>
        <v>39258</v>
      </c>
      <c r="J52" s="26"/>
      <c r="K52" s="26"/>
      <c r="L52" s="26"/>
      <c r="M52" s="26"/>
      <c r="N52" s="26"/>
    </row>
    <row r="53" spans="1:14" x14ac:dyDescent="0.25">
      <c r="A53" s="9" t="s">
        <v>78</v>
      </c>
      <c r="B53"/>
      <c r="C53" s="25">
        <f>C52/$H$52</f>
        <v>0.24945234092414284</v>
      </c>
      <c r="D53" s="25">
        <f t="shared" ref="D53:H53" si="7">D52/$H$52</f>
        <v>0.17425747618319834</v>
      </c>
      <c r="E53" s="25">
        <f t="shared" si="7"/>
        <v>0.23911049977074736</v>
      </c>
      <c r="F53" s="25">
        <f t="shared" si="7"/>
        <v>0.26445565235111312</v>
      </c>
      <c r="G53" s="25">
        <f t="shared" si="7"/>
        <v>7.2724030770798309E-2</v>
      </c>
      <c r="H53" s="25">
        <f t="shared" si="7"/>
        <v>1</v>
      </c>
      <c r="I53" s="3"/>
      <c r="N53"/>
    </row>
    <row r="54" spans="1:14" ht="15.75" x14ac:dyDescent="0.25">
      <c r="A54" s="9" t="s">
        <v>79</v>
      </c>
      <c r="C54" s="28">
        <v>31.8</v>
      </c>
      <c r="D54" s="28">
        <v>27.3</v>
      </c>
      <c r="E54" s="28">
        <v>18.2</v>
      </c>
      <c r="F54" s="28">
        <v>18.2</v>
      </c>
      <c r="G54" s="28">
        <v>4.5</v>
      </c>
      <c r="I54" s="3"/>
      <c r="N54"/>
    </row>
    <row r="55" spans="1:14" x14ac:dyDescent="0.25">
      <c r="C55" s="8"/>
      <c r="D55" s="8"/>
      <c r="E55" s="8"/>
      <c r="F55" s="8"/>
      <c r="G55" s="8"/>
      <c r="I55" s="3"/>
      <c r="N55"/>
    </row>
    <row r="56" spans="1:14" x14ac:dyDescent="0.25">
      <c r="A56" s="9" t="s">
        <v>80</v>
      </c>
      <c r="C56" s="29">
        <f>24.4/31.8</f>
        <v>0.76729559748427667</v>
      </c>
      <c r="D56" s="29">
        <f>17.3/27.3</f>
        <v>0.63369963369963367</v>
      </c>
      <c r="E56" s="29">
        <f>24.3/18.2</f>
        <v>1.3351648351648353</v>
      </c>
      <c r="F56" s="29">
        <f>26.8/18.2</f>
        <v>1.4725274725274726</v>
      </c>
      <c r="G56" s="29">
        <f>7.2/4.5</f>
        <v>1.6</v>
      </c>
      <c r="I56" s="3"/>
      <c r="N56"/>
    </row>
    <row r="57" spans="1:14" x14ac:dyDescent="0.25">
      <c r="A57" s="9" t="s">
        <v>79</v>
      </c>
      <c r="C57" s="30"/>
      <c r="D57" s="30"/>
      <c r="E57" s="30"/>
      <c r="F57" s="30"/>
      <c r="G57" s="30"/>
      <c r="I57" s="3"/>
      <c r="N57"/>
    </row>
    <row r="58" spans="1:14" x14ac:dyDescent="0.25">
      <c r="C58" s="8"/>
      <c r="D58" s="8"/>
      <c r="E58" s="8"/>
      <c r="F58" s="8"/>
      <c r="G58" s="8"/>
      <c r="I58" s="3"/>
      <c r="N58"/>
    </row>
    <row r="59" spans="1:14" x14ac:dyDescent="0.25">
      <c r="C59" s="9" t="s">
        <v>81</v>
      </c>
    </row>
    <row r="60" spans="1:14" x14ac:dyDescent="0.25">
      <c r="C60" s="9" t="s">
        <v>82</v>
      </c>
    </row>
  </sheetData>
  <sortState xmlns:xlrd2="http://schemas.microsoft.com/office/spreadsheetml/2017/richdata2" ref="B9:N50">
    <sortCondition descending="1" ref="H9:H50"/>
  </sortState>
  <mergeCells count="11">
    <mergeCell ref="C56:C57"/>
    <mergeCell ref="D56:D57"/>
    <mergeCell ref="E56:E57"/>
    <mergeCell ref="F56:F57"/>
    <mergeCell ref="G56:G57"/>
    <mergeCell ref="B2:N2"/>
    <mergeCell ref="B3:N3"/>
    <mergeCell ref="C6:H6"/>
    <mergeCell ref="C7:H7"/>
    <mergeCell ref="J5:N5"/>
    <mergeCell ref="J7:N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AC26"/>
  <sheetViews>
    <sheetView workbookViewId="0"/>
  </sheetViews>
  <sheetFormatPr defaultColWidth="9.140625" defaultRowHeight="15" x14ac:dyDescent="0.25"/>
  <cols>
    <col min="1" max="1" width="4.85546875" style="3" customWidth="1"/>
    <col min="2" max="2" width="9.140625" style="3"/>
    <col min="3" max="26" width="5.7109375" style="3" customWidth="1"/>
    <col min="27" max="27" width="9.140625" style="3"/>
    <col min="28" max="28" width="10.5703125" style="3" customWidth="1"/>
    <col min="29" max="16384" width="9.140625" style="3"/>
  </cols>
  <sheetData>
    <row r="2" spans="2:29" ht="16.5" thickBot="1" x14ac:dyDescent="0.3">
      <c r="B2" s="15" t="s">
        <v>45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45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15</v>
      </c>
      <c r="H4" s="3">
        <v>12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27</v>
      </c>
      <c r="AA4" s="13">
        <v>1</v>
      </c>
      <c r="AB4" s="6">
        <v>5000</v>
      </c>
      <c r="AC4" s="3">
        <v>87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9</v>
      </c>
      <c r="H5" s="3">
        <v>5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2</v>
      </c>
      <c r="S5" s="3">
        <v>0</v>
      </c>
      <c r="T5" s="3">
        <v>15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31</v>
      </c>
      <c r="AA5" s="13">
        <v>2</v>
      </c>
      <c r="AB5" s="6">
        <v>10000</v>
      </c>
      <c r="AC5" s="3">
        <v>80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>SUM(C6:X6)</f>
        <v>0</v>
      </c>
      <c r="AA6" s="13">
        <v>3</v>
      </c>
      <c r="AB6" s="6">
        <v>1500</v>
      </c>
      <c r="AC6" s="3">
        <v>76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12</v>
      </c>
      <c r="I7" s="3">
        <v>15</v>
      </c>
      <c r="J7" s="3">
        <v>0</v>
      </c>
      <c r="K7" s="3">
        <v>11</v>
      </c>
      <c r="L7" s="3">
        <v>5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6</v>
      </c>
      <c r="U7" s="3">
        <v>0</v>
      </c>
      <c r="V7" s="3">
        <v>0</v>
      </c>
      <c r="W7" s="3">
        <v>0</v>
      </c>
      <c r="X7" s="3">
        <v>0</v>
      </c>
      <c r="Y7" s="3">
        <f t="shared" ref="Y7:Y15" si="0">SUM(C7:X7)</f>
        <v>49</v>
      </c>
      <c r="AA7" s="13">
        <v>4</v>
      </c>
      <c r="AB7" s="6" t="s">
        <v>6</v>
      </c>
      <c r="AC7" s="3">
        <v>62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25</v>
      </c>
      <c r="I8" s="3">
        <v>21</v>
      </c>
      <c r="J8" s="3">
        <v>0</v>
      </c>
      <c r="K8" s="3">
        <v>0</v>
      </c>
      <c r="L8" s="3">
        <v>3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1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50</v>
      </c>
      <c r="AA8" s="13">
        <v>5</v>
      </c>
      <c r="AB8" s="6">
        <v>200</v>
      </c>
      <c r="AC8" s="3">
        <v>51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4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0</v>
      </c>
      <c r="O9" s="3">
        <v>0</v>
      </c>
      <c r="P9" s="3">
        <v>14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20</v>
      </c>
      <c r="AC9" s="3">
        <f>SUM(AC4:AC8)</f>
        <v>356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9</v>
      </c>
      <c r="H10" s="3">
        <v>0</v>
      </c>
      <c r="I10" s="3">
        <v>0</v>
      </c>
      <c r="J10" s="3">
        <v>0</v>
      </c>
      <c r="K10" s="3">
        <v>10</v>
      </c>
      <c r="L10" s="3">
        <v>0</v>
      </c>
      <c r="M10" s="3">
        <v>0</v>
      </c>
      <c r="N10" s="3">
        <v>0</v>
      </c>
      <c r="O10" s="3">
        <v>0</v>
      </c>
      <c r="P10" s="3">
        <v>9</v>
      </c>
      <c r="Q10" s="3">
        <v>0</v>
      </c>
      <c r="R10" s="3">
        <v>0</v>
      </c>
      <c r="S10" s="3">
        <v>0</v>
      </c>
      <c r="T10" s="3">
        <v>0</v>
      </c>
      <c r="U10" s="3">
        <v>12</v>
      </c>
      <c r="V10" s="3">
        <v>0</v>
      </c>
      <c r="W10" s="3">
        <v>0</v>
      </c>
      <c r="X10" s="3">
        <v>2</v>
      </c>
      <c r="Y10" s="3">
        <f t="shared" si="0"/>
        <v>42</v>
      </c>
      <c r="AC10" s="27">
        <f>AC9/Y19</f>
        <v>0.58745874587458746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40</v>
      </c>
      <c r="H11" s="3">
        <v>0</v>
      </c>
      <c r="I11" s="3">
        <v>8</v>
      </c>
      <c r="J11" s="3">
        <v>0</v>
      </c>
      <c r="K11" s="3">
        <v>8</v>
      </c>
      <c r="L11" s="3">
        <v>12</v>
      </c>
      <c r="M11" s="3">
        <v>0</v>
      </c>
      <c r="N11" s="3">
        <v>5</v>
      </c>
      <c r="O11" s="3">
        <v>0</v>
      </c>
      <c r="P11" s="3">
        <v>5</v>
      </c>
      <c r="Q11" s="3">
        <v>0</v>
      </c>
      <c r="R11" s="3">
        <v>0</v>
      </c>
      <c r="S11" s="3">
        <v>0</v>
      </c>
      <c r="T11" s="3">
        <v>2</v>
      </c>
      <c r="U11" s="3">
        <v>0</v>
      </c>
      <c r="V11" s="3">
        <v>0</v>
      </c>
      <c r="W11" s="3">
        <v>0</v>
      </c>
      <c r="X11" s="3">
        <v>1</v>
      </c>
      <c r="Y11" s="3">
        <f t="shared" si="0"/>
        <v>81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4</v>
      </c>
      <c r="V12" s="3">
        <v>0</v>
      </c>
      <c r="W12" s="3">
        <v>0</v>
      </c>
      <c r="X12" s="3">
        <v>0</v>
      </c>
      <c r="Y12" s="3">
        <f t="shared" si="0"/>
        <v>7</v>
      </c>
    </row>
    <row r="13" spans="2:29" x14ac:dyDescent="0.25">
      <c r="B13" s="3">
        <v>2015</v>
      </c>
      <c r="C13" s="3">
        <v>2</v>
      </c>
      <c r="D13" s="3">
        <v>11</v>
      </c>
      <c r="E13" s="3">
        <v>0</v>
      </c>
      <c r="F13" s="3">
        <v>0</v>
      </c>
      <c r="G13" s="3">
        <v>0</v>
      </c>
      <c r="H13" s="3">
        <v>8</v>
      </c>
      <c r="I13" s="3">
        <v>10</v>
      </c>
      <c r="J13" s="3">
        <v>0</v>
      </c>
      <c r="K13" s="3">
        <v>4</v>
      </c>
      <c r="L13" s="3">
        <v>0</v>
      </c>
      <c r="M13" s="3">
        <v>11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46</v>
      </c>
    </row>
    <row r="14" spans="2:29" x14ac:dyDescent="0.25">
      <c r="B14" s="3">
        <v>2016</v>
      </c>
      <c r="C14" s="3">
        <v>7</v>
      </c>
      <c r="D14" s="3">
        <v>9</v>
      </c>
      <c r="E14" s="3">
        <v>0</v>
      </c>
      <c r="F14" s="3">
        <v>0</v>
      </c>
      <c r="G14" s="3">
        <v>0</v>
      </c>
      <c r="H14" s="3">
        <v>11</v>
      </c>
      <c r="I14" s="3">
        <v>14</v>
      </c>
      <c r="J14" s="3">
        <v>0</v>
      </c>
      <c r="K14" s="3">
        <v>0</v>
      </c>
      <c r="L14" s="3">
        <v>0</v>
      </c>
      <c r="M14" s="3">
        <v>14</v>
      </c>
      <c r="N14" s="3">
        <v>0</v>
      </c>
      <c r="O14" s="3">
        <v>0</v>
      </c>
      <c r="P14" s="3">
        <v>3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7</v>
      </c>
      <c r="X14" s="3">
        <v>0</v>
      </c>
      <c r="Y14" s="3">
        <f t="shared" si="0"/>
        <v>65</v>
      </c>
    </row>
    <row r="15" spans="2:29" x14ac:dyDescent="0.25">
      <c r="B15" s="3">
        <v>2017</v>
      </c>
      <c r="C15" s="3">
        <v>5</v>
      </c>
      <c r="D15" s="3">
        <v>16</v>
      </c>
      <c r="E15" s="3">
        <v>0</v>
      </c>
      <c r="F15" s="3">
        <v>0</v>
      </c>
      <c r="G15" s="3">
        <v>0</v>
      </c>
      <c r="H15" s="3">
        <v>1</v>
      </c>
      <c r="I15" s="3">
        <v>6</v>
      </c>
      <c r="J15" s="3">
        <v>3</v>
      </c>
      <c r="K15" s="3">
        <v>0</v>
      </c>
      <c r="L15" s="3">
        <v>0</v>
      </c>
      <c r="M15" s="3">
        <v>15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8</v>
      </c>
      <c r="U15" s="3">
        <v>12</v>
      </c>
      <c r="V15" s="3">
        <v>0</v>
      </c>
      <c r="W15" s="3">
        <v>10</v>
      </c>
      <c r="X15" s="3">
        <v>1</v>
      </c>
      <c r="Y15" s="3">
        <f t="shared" si="0"/>
        <v>77</v>
      </c>
    </row>
    <row r="16" spans="2:29" x14ac:dyDescent="0.25">
      <c r="B16" s="3">
        <v>2019</v>
      </c>
      <c r="C16" s="3">
        <v>0</v>
      </c>
      <c r="D16" s="3">
        <v>12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11</v>
      </c>
      <c r="N16" s="3">
        <v>0</v>
      </c>
      <c r="O16" s="3">
        <v>0</v>
      </c>
      <c r="P16" s="3">
        <v>0</v>
      </c>
      <c r="Q16" s="3">
        <v>6</v>
      </c>
      <c r="R16" s="3">
        <v>1</v>
      </c>
      <c r="S16" s="3">
        <v>0</v>
      </c>
      <c r="T16" s="3">
        <v>0</v>
      </c>
      <c r="U16" s="3">
        <v>0</v>
      </c>
      <c r="V16" s="3">
        <v>0</v>
      </c>
      <c r="W16" s="3">
        <v>2</v>
      </c>
      <c r="X16" s="3">
        <v>0</v>
      </c>
      <c r="Y16" s="3">
        <v>32</v>
      </c>
    </row>
    <row r="17" spans="2:25" x14ac:dyDescent="0.25">
      <c r="B17" s="3">
        <v>2021</v>
      </c>
      <c r="C17" s="3">
        <v>0</v>
      </c>
      <c r="D17" s="3">
        <v>3</v>
      </c>
      <c r="E17" s="3">
        <v>0</v>
      </c>
      <c r="F17" s="3">
        <v>0</v>
      </c>
      <c r="G17" s="3">
        <v>0</v>
      </c>
      <c r="H17" s="3">
        <v>9</v>
      </c>
      <c r="I17" s="3">
        <v>6</v>
      </c>
      <c r="J17" s="3">
        <v>0</v>
      </c>
      <c r="K17" s="3">
        <v>0</v>
      </c>
      <c r="L17" s="3">
        <v>0</v>
      </c>
      <c r="M17" s="3">
        <v>11</v>
      </c>
      <c r="N17" s="3">
        <v>0</v>
      </c>
      <c r="O17" s="3">
        <v>7</v>
      </c>
      <c r="P17" s="3">
        <v>0</v>
      </c>
      <c r="Q17" s="3">
        <v>11</v>
      </c>
      <c r="R17" s="3">
        <v>1</v>
      </c>
      <c r="S17" s="3">
        <v>0</v>
      </c>
      <c r="T17" s="3">
        <v>8</v>
      </c>
      <c r="U17" s="3">
        <v>13</v>
      </c>
      <c r="V17" s="3">
        <v>0</v>
      </c>
      <c r="W17" s="3">
        <v>1</v>
      </c>
      <c r="X17" s="3">
        <v>0</v>
      </c>
      <c r="Y17" s="3">
        <v>70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9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9</v>
      </c>
    </row>
    <row r="19" spans="2:25" x14ac:dyDescent="0.25">
      <c r="B19" s="5"/>
      <c r="C19" s="5">
        <f>SUM(C4:C18)</f>
        <v>14</v>
      </c>
      <c r="D19" s="5">
        <f t="shared" ref="D19:Y19" si="1">SUM(D4:D18)</f>
        <v>51</v>
      </c>
      <c r="E19" s="5">
        <f t="shared" si="1"/>
        <v>0</v>
      </c>
      <c r="F19" s="5">
        <f t="shared" si="1"/>
        <v>0</v>
      </c>
      <c r="G19" s="5">
        <f t="shared" si="1"/>
        <v>76</v>
      </c>
      <c r="H19" s="5">
        <f t="shared" si="1"/>
        <v>87</v>
      </c>
      <c r="I19" s="5">
        <f t="shared" si="1"/>
        <v>80</v>
      </c>
      <c r="J19" s="5">
        <f t="shared" si="1"/>
        <v>3</v>
      </c>
      <c r="K19" s="5">
        <f t="shared" si="1"/>
        <v>33</v>
      </c>
      <c r="L19" s="5">
        <f t="shared" si="1"/>
        <v>22</v>
      </c>
      <c r="M19" s="5">
        <f t="shared" si="1"/>
        <v>62</v>
      </c>
      <c r="N19" s="5">
        <f t="shared" si="1"/>
        <v>5</v>
      </c>
      <c r="O19" s="5">
        <f t="shared" si="1"/>
        <v>16</v>
      </c>
      <c r="P19" s="5">
        <f t="shared" si="1"/>
        <v>31</v>
      </c>
      <c r="Q19" s="5">
        <f t="shared" si="1"/>
        <v>17</v>
      </c>
      <c r="R19" s="5">
        <f t="shared" si="1"/>
        <v>4</v>
      </c>
      <c r="S19" s="5">
        <f t="shared" si="1"/>
        <v>0</v>
      </c>
      <c r="T19" s="5">
        <f t="shared" si="1"/>
        <v>40</v>
      </c>
      <c r="U19" s="5">
        <f t="shared" si="1"/>
        <v>41</v>
      </c>
      <c r="V19" s="5">
        <f t="shared" si="1"/>
        <v>0</v>
      </c>
      <c r="W19" s="5">
        <f t="shared" si="1"/>
        <v>20</v>
      </c>
      <c r="X19" s="5">
        <f t="shared" si="1"/>
        <v>4</v>
      </c>
      <c r="Y19" s="5">
        <f t="shared" si="1"/>
        <v>606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173</v>
      </c>
      <c r="D23" s="6">
        <f>F19+G19+H19+I19+J19+K19</f>
        <v>279</v>
      </c>
      <c r="E23" s="6">
        <f>N19+O19+P19+Q19</f>
        <v>69</v>
      </c>
      <c r="F23" s="6">
        <f>R19+S19+T19+U19</f>
        <v>85</v>
      </c>
      <c r="G23" s="6">
        <f>V19</f>
        <v>0</v>
      </c>
      <c r="H23" s="5">
        <f>SUM(C23:G23)</f>
        <v>606</v>
      </c>
    </row>
    <row r="24" spans="2:25" x14ac:dyDescent="0.25">
      <c r="B24" s="14" t="s">
        <v>66</v>
      </c>
      <c r="C24" s="7">
        <f>(C23/$H$23)*100</f>
        <v>28.547854785478549</v>
      </c>
      <c r="D24" s="7">
        <f t="shared" ref="D24:G24" si="2">(D23/$H$23)*100</f>
        <v>46.039603960396043</v>
      </c>
      <c r="E24" s="7">
        <f t="shared" si="2"/>
        <v>11.386138613861387</v>
      </c>
      <c r="F24" s="7">
        <f t="shared" si="2"/>
        <v>14.026402640264028</v>
      </c>
      <c r="G24" s="7">
        <f t="shared" si="2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15</v>
      </c>
      <c r="D26" s="6">
        <v>7</v>
      </c>
      <c r="E26" s="6">
        <v>22</v>
      </c>
      <c r="F26" s="6">
        <v>25</v>
      </c>
      <c r="G26" s="6"/>
      <c r="H26" s="5">
        <v>17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AC26"/>
  <sheetViews>
    <sheetView workbookViewId="0"/>
  </sheetViews>
  <sheetFormatPr defaultColWidth="9.140625" defaultRowHeight="15" x14ac:dyDescent="0.25"/>
  <cols>
    <col min="1" max="1" width="5.4257812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44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44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6</v>
      </c>
      <c r="V4" s="3">
        <v>0</v>
      </c>
      <c r="W4" s="3">
        <v>0</v>
      </c>
      <c r="X4" s="3">
        <v>0</v>
      </c>
      <c r="Y4" s="3">
        <f>SUM(C4:X4)</f>
        <v>6</v>
      </c>
      <c r="AA4" s="13">
        <v>1</v>
      </c>
      <c r="AB4" s="6" t="s">
        <v>14</v>
      </c>
      <c r="AC4" s="3">
        <v>120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16</v>
      </c>
      <c r="V5" s="3">
        <v>0</v>
      </c>
      <c r="W5" s="3">
        <v>0</v>
      </c>
      <c r="X5" s="3">
        <v>0</v>
      </c>
      <c r="Y5" s="3">
        <f>SUM(C5:X5)</f>
        <v>16</v>
      </c>
      <c r="AA5" s="13">
        <v>2</v>
      </c>
      <c r="AB5" s="6">
        <v>1500</v>
      </c>
      <c r="AC5" s="3">
        <v>93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9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15</v>
      </c>
      <c r="V6" s="3">
        <v>0</v>
      </c>
      <c r="W6" s="3">
        <v>0</v>
      </c>
      <c r="X6" s="3">
        <v>0</v>
      </c>
      <c r="Y6" s="3">
        <f t="shared" ref="Y6:Y7" si="0">SUM(C6:X6)</f>
        <v>24</v>
      </c>
      <c r="AA6" s="13">
        <v>3</v>
      </c>
      <c r="AB6" s="6" t="s">
        <v>6</v>
      </c>
      <c r="AC6" s="3">
        <v>74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15</v>
      </c>
      <c r="V7" s="3">
        <v>6</v>
      </c>
      <c r="W7" s="3">
        <v>0</v>
      </c>
      <c r="X7" s="3">
        <v>0</v>
      </c>
      <c r="Y7" s="3">
        <f t="shared" si="0"/>
        <v>21</v>
      </c>
      <c r="AA7" s="13">
        <v>3</v>
      </c>
      <c r="AB7" s="6">
        <v>5000</v>
      </c>
      <c r="AC7" s="3">
        <v>75</v>
      </c>
    </row>
    <row r="8" spans="2:29" x14ac:dyDescent="0.25">
      <c r="B8" s="3">
        <v>2008</v>
      </c>
      <c r="C8" s="3">
        <v>0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16</v>
      </c>
      <c r="V8" s="3">
        <v>0</v>
      </c>
      <c r="W8" s="3">
        <v>0</v>
      </c>
      <c r="X8" s="3">
        <v>0</v>
      </c>
      <c r="Y8" s="3">
        <f t="shared" ref="Y8:Y15" si="1">SUM(C8:X8)</f>
        <v>17</v>
      </c>
      <c r="AA8" s="13">
        <v>5</v>
      </c>
      <c r="AB8" s="6" t="s">
        <v>13</v>
      </c>
      <c r="AC8" s="3">
        <v>44</v>
      </c>
    </row>
    <row r="9" spans="2:29" x14ac:dyDescent="0.25">
      <c r="B9" s="3">
        <v>2009</v>
      </c>
      <c r="C9" s="3">
        <v>3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16</v>
      </c>
      <c r="V9" s="3">
        <v>0</v>
      </c>
      <c r="W9" s="3">
        <v>0</v>
      </c>
      <c r="X9" s="3">
        <v>0</v>
      </c>
      <c r="Y9" s="3">
        <f t="shared" si="1"/>
        <v>20</v>
      </c>
      <c r="AC9" s="3">
        <f>SUM(AC4:AC8)</f>
        <v>406</v>
      </c>
    </row>
    <row r="10" spans="2:29" x14ac:dyDescent="0.25">
      <c r="B10" s="3">
        <v>2011</v>
      </c>
      <c r="C10" s="3">
        <v>10</v>
      </c>
      <c r="D10" s="3">
        <v>13</v>
      </c>
      <c r="E10" s="3">
        <v>0</v>
      </c>
      <c r="F10" s="3">
        <v>0</v>
      </c>
      <c r="G10" s="3">
        <v>11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15</v>
      </c>
      <c r="V10" s="3">
        <v>0</v>
      </c>
      <c r="W10" s="3">
        <v>0</v>
      </c>
      <c r="X10" s="3">
        <v>0</v>
      </c>
      <c r="Y10" s="3">
        <f t="shared" si="1"/>
        <v>49</v>
      </c>
      <c r="AC10" s="27">
        <f>AC9/Y19</f>
        <v>0.71731448763250882</v>
      </c>
    </row>
    <row r="11" spans="2:29" x14ac:dyDescent="0.25">
      <c r="B11" s="3">
        <v>2012</v>
      </c>
      <c r="C11" s="3">
        <v>7</v>
      </c>
      <c r="D11" s="3">
        <v>8</v>
      </c>
      <c r="E11" s="3">
        <v>0</v>
      </c>
      <c r="F11" s="3">
        <v>0</v>
      </c>
      <c r="G11" s="3">
        <v>12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4</v>
      </c>
      <c r="U11" s="3">
        <v>11</v>
      </c>
      <c r="V11" s="3">
        <v>0</v>
      </c>
      <c r="W11" s="3">
        <v>0</v>
      </c>
      <c r="X11" s="3">
        <v>0</v>
      </c>
      <c r="Y11" s="3">
        <f t="shared" si="1"/>
        <v>42</v>
      </c>
    </row>
    <row r="12" spans="2:29" x14ac:dyDescent="0.25">
      <c r="B12" s="3">
        <v>2013</v>
      </c>
      <c r="C12" s="3">
        <v>0</v>
      </c>
      <c r="D12" s="3">
        <v>9</v>
      </c>
      <c r="E12" s="3">
        <v>0</v>
      </c>
      <c r="F12" s="3">
        <v>0</v>
      </c>
      <c r="G12" s="3">
        <v>9</v>
      </c>
      <c r="H12" s="3">
        <v>8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10</v>
      </c>
      <c r="V12" s="3">
        <v>0</v>
      </c>
      <c r="W12" s="3">
        <v>0</v>
      </c>
      <c r="X12" s="3">
        <v>0</v>
      </c>
      <c r="Y12" s="3">
        <f t="shared" si="1"/>
        <v>36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8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1"/>
        <v>8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10</v>
      </c>
      <c r="I14" s="3">
        <v>8</v>
      </c>
      <c r="J14" s="3">
        <v>0</v>
      </c>
      <c r="K14" s="3">
        <v>0</v>
      </c>
      <c r="L14" s="3">
        <v>7</v>
      </c>
      <c r="M14" s="3">
        <v>7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4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1"/>
        <v>36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5</v>
      </c>
      <c r="G15" s="3">
        <v>14</v>
      </c>
      <c r="H15" s="3">
        <v>2</v>
      </c>
      <c r="I15" s="3">
        <v>0</v>
      </c>
      <c r="J15" s="3">
        <v>0</v>
      </c>
      <c r="K15" s="3">
        <v>0</v>
      </c>
      <c r="L15" s="3">
        <v>8</v>
      </c>
      <c r="M15" s="3">
        <v>16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5</v>
      </c>
      <c r="W15" s="3">
        <v>0</v>
      </c>
      <c r="X15" s="3">
        <v>0</v>
      </c>
      <c r="Y15" s="3">
        <f t="shared" si="1"/>
        <v>50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5</v>
      </c>
      <c r="G16" s="3">
        <v>16</v>
      </c>
      <c r="H16" s="3">
        <v>18</v>
      </c>
      <c r="I16" s="3">
        <v>5</v>
      </c>
      <c r="J16" s="3">
        <v>0</v>
      </c>
      <c r="K16" s="3">
        <v>4</v>
      </c>
      <c r="L16" s="3">
        <v>0</v>
      </c>
      <c r="M16" s="3">
        <v>23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7</v>
      </c>
      <c r="T16" s="3">
        <v>11</v>
      </c>
      <c r="U16" s="3">
        <v>0</v>
      </c>
      <c r="V16" s="3">
        <v>0</v>
      </c>
      <c r="W16" s="3">
        <v>0</v>
      </c>
      <c r="X16" s="3">
        <v>0</v>
      </c>
      <c r="Y16" s="3">
        <v>89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16</v>
      </c>
      <c r="H17" s="3">
        <v>3</v>
      </c>
      <c r="I17" s="3">
        <v>0</v>
      </c>
      <c r="J17" s="3">
        <v>0</v>
      </c>
      <c r="K17" s="3">
        <v>0</v>
      </c>
      <c r="L17" s="3">
        <v>0</v>
      </c>
      <c r="M17" s="3">
        <v>16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5</v>
      </c>
      <c r="T17" s="3">
        <v>15</v>
      </c>
      <c r="U17" s="3">
        <v>0</v>
      </c>
      <c r="V17" s="3">
        <v>0</v>
      </c>
      <c r="W17" s="3">
        <v>0</v>
      </c>
      <c r="X17" s="3">
        <v>0</v>
      </c>
      <c r="Y17" s="3">
        <v>55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15</v>
      </c>
      <c r="H18" s="3">
        <v>25</v>
      </c>
      <c r="I18" s="3">
        <v>0</v>
      </c>
      <c r="J18" s="3">
        <v>0</v>
      </c>
      <c r="K18" s="3">
        <v>0</v>
      </c>
      <c r="L18" s="3">
        <v>0</v>
      </c>
      <c r="M18" s="3">
        <v>12</v>
      </c>
      <c r="N18" s="3">
        <v>0</v>
      </c>
      <c r="O18" s="3">
        <v>17</v>
      </c>
      <c r="P18" s="3">
        <v>0</v>
      </c>
      <c r="Q18" s="3">
        <v>0</v>
      </c>
      <c r="R18" s="3">
        <v>7</v>
      </c>
      <c r="S18" s="3">
        <v>0</v>
      </c>
      <c r="T18" s="3">
        <v>14</v>
      </c>
      <c r="U18" s="3">
        <v>0</v>
      </c>
      <c r="V18" s="3">
        <v>2</v>
      </c>
      <c r="W18" s="3">
        <v>0</v>
      </c>
      <c r="X18" s="3">
        <v>5</v>
      </c>
      <c r="Y18" s="3">
        <v>97</v>
      </c>
    </row>
    <row r="19" spans="2:25" x14ac:dyDescent="0.25">
      <c r="B19" s="5"/>
      <c r="C19" s="5">
        <f>SUM(C4:C18)</f>
        <v>20</v>
      </c>
      <c r="D19" s="5">
        <f t="shared" ref="D19:Y19" si="2">SUM(D4:D18)</f>
        <v>31</v>
      </c>
      <c r="E19" s="5">
        <f t="shared" si="2"/>
        <v>0</v>
      </c>
      <c r="F19" s="5">
        <f t="shared" si="2"/>
        <v>10</v>
      </c>
      <c r="G19" s="5">
        <f t="shared" si="2"/>
        <v>93</v>
      </c>
      <c r="H19" s="5">
        <f t="shared" si="2"/>
        <v>75</v>
      </c>
      <c r="I19" s="5">
        <f t="shared" si="2"/>
        <v>13</v>
      </c>
      <c r="J19" s="5">
        <f t="shared" si="2"/>
        <v>0</v>
      </c>
      <c r="K19" s="5">
        <f t="shared" si="2"/>
        <v>4</v>
      </c>
      <c r="L19" s="5">
        <f t="shared" si="2"/>
        <v>24</v>
      </c>
      <c r="M19" s="5">
        <f t="shared" si="2"/>
        <v>74</v>
      </c>
      <c r="N19" s="5">
        <f t="shared" si="2"/>
        <v>0</v>
      </c>
      <c r="O19" s="5">
        <f t="shared" si="2"/>
        <v>17</v>
      </c>
      <c r="P19" s="5">
        <f t="shared" si="2"/>
        <v>0</v>
      </c>
      <c r="Q19" s="5">
        <f t="shared" si="2"/>
        <v>0</v>
      </c>
      <c r="R19" s="5">
        <f t="shared" si="2"/>
        <v>7</v>
      </c>
      <c r="S19" s="5">
        <f t="shared" si="2"/>
        <v>16</v>
      </c>
      <c r="T19" s="5">
        <f t="shared" si="2"/>
        <v>44</v>
      </c>
      <c r="U19" s="5">
        <f t="shared" si="2"/>
        <v>120</v>
      </c>
      <c r="V19" s="5">
        <f t="shared" si="2"/>
        <v>13</v>
      </c>
      <c r="W19" s="5">
        <f t="shared" si="2"/>
        <v>0</v>
      </c>
      <c r="X19" s="5">
        <f t="shared" si="2"/>
        <v>5</v>
      </c>
      <c r="Y19" s="5">
        <f t="shared" si="2"/>
        <v>566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154</v>
      </c>
      <c r="D23" s="6">
        <f>F19+G19+H19+I19+J19+K19</f>
        <v>195</v>
      </c>
      <c r="E23" s="6">
        <f>N19+O19+P19+Q19</f>
        <v>17</v>
      </c>
      <c r="F23" s="6">
        <f>R19+S19+T19+U19</f>
        <v>187</v>
      </c>
      <c r="G23" s="6">
        <f>V19</f>
        <v>13</v>
      </c>
      <c r="H23" s="5">
        <f>SUM(C23:G23)</f>
        <v>566</v>
      </c>
    </row>
    <row r="24" spans="2:25" x14ac:dyDescent="0.25">
      <c r="B24" s="14" t="s">
        <v>66</v>
      </c>
      <c r="C24" s="7">
        <f>(C23/$H$23)*100</f>
        <v>27.208480565371023</v>
      </c>
      <c r="D24" s="7">
        <f t="shared" ref="D24:G24" si="3">(D23/$H$23)*100</f>
        <v>34.452296819787989</v>
      </c>
      <c r="E24" s="7">
        <f t="shared" si="3"/>
        <v>3.0035335689045937</v>
      </c>
      <c r="F24" s="7">
        <f t="shared" si="3"/>
        <v>33.03886925795053</v>
      </c>
      <c r="G24" s="7">
        <f t="shared" si="3"/>
        <v>2.2968197879858656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16</v>
      </c>
      <c r="D26" s="6">
        <v>12</v>
      </c>
      <c r="E26" s="6">
        <v>33</v>
      </c>
      <c r="F26" s="6">
        <v>20</v>
      </c>
      <c r="G26" s="6">
        <v>21</v>
      </c>
      <c r="H26" s="5">
        <v>19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AD26"/>
  <sheetViews>
    <sheetView workbookViewId="0"/>
  </sheetViews>
  <sheetFormatPr defaultColWidth="9.140625" defaultRowHeight="15" x14ac:dyDescent="0.25"/>
  <cols>
    <col min="1" max="1" width="6.140625" style="3" customWidth="1"/>
    <col min="2" max="2" width="9.140625" style="3"/>
    <col min="3" max="26" width="5.7109375" style="3" customWidth="1"/>
    <col min="27" max="27" width="9.140625" style="3"/>
    <col min="28" max="28" width="10.140625" style="3" customWidth="1"/>
    <col min="29" max="16384" width="9.140625" style="3"/>
  </cols>
  <sheetData>
    <row r="2" spans="2:29" ht="16.5" thickBot="1" x14ac:dyDescent="0.3">
      <c r="B2" s="15" t="s">
        <v>34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34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4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11</v>
      </c>
      <c r="Q4" s="3">
        <v>0</v>
      </c>
      <c r="R4" s="3">
        <v>0</v>
      </c>
      <c r="S4" s="3">
        <v>15</v>
      </c>
      <c r="T4" s="3">
        <v>15</v>
      </c>
      <c r="U4" s="3">
        <v>5</v>
      </c>
      <c r="V4" s="3">
        <v>0</v>
      </c>
      <c r="W4" s="3">
        <v>0</v>
      </c>
      <c r="X4" s="3">
        <v>0</v>
      </c>
      <c r="Y4" s="3">
        <f>SUM(C4:X4)</f>
        <v>50</v>
      </c>
      <c r="AA4" s="13">
        <v>1</v>
      </c>
      <c r="AB4" s="6" t="s">
        <v>13</v>
      </c>
      <c r="AC4" s="3">
        <v>203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9</v>
      </c>
      <c r="Q5" s="3">
        <v>0</v>
      </c>
      <c r="R5" s="3">
        <v>0</v>
      </c>
      <c r="S5" s="3">
        <v>21</v>
      </c>
      <c r="T5" s="3">
        <v>13</v>
      </c>
      <c r="U5" s="3">
        <v>1</v>
      </c>
      <c r="V5" s="3">
        <v>11</v>
      </c>
      <c r="W5" s="3">
        <v>0</v>
      </c>
      <c r="X5" s="3">
        <v>0</v>
      </c>
      <c r="Y5" s="3">
        <f>SUM(C5:X5)</f>
        <v>55</v>
      </c>
      <c r="AA5" s="13">
        <v>2</v>
      </c>
      <c r="AB5" s="6" t="s">
        <v>12</v>
      </c>
      <c r="AC5" s="3">
        <v>101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8</v>
      </c>
      <c r="O6" s="3">
        <v>0</v>
      </c>
      <c r="P6" s="3">
        <v>8</v>
      </c>
      <c r="Q6" s="3">
        <v>0</v>
      </c>
      <c r="R6" s="3">
        <v>0</v>
      </c>
      <c r="S6" s="3">
        <v>9</v>
      </c>
      <c r="T6" s="3">
        <v>10</v>
      </c>
      <c r="U6" s="3">
        <v>0</v>
      </c>
      <c r="V6" s="3">
        <v>14</v>
      </c>
      <c r="W6" s="3">
        <v>0</v>
      </c>
      <c r="X6" s="3">
        <v>0</v>
      </c>
      <c r="Y6" s="3">
        <f>SUM(C6:X6)</f>
        <v>49</v>
      </c>
      <c r="AA6" s="13">
        <v>3</v>
      </c>
      <c r="AB6" s="6" t="s">
        <v>20</v>
      </c>
      <c r="AC6" s="3">
        <v>74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20</v>
      </c>
      <c r="T7" s="3">
        <v>12</v>
      </c>
      <c r="U7" s="3">
        <v>0</v>
      </c>
      <c r="V7" s="3">
        <v>5</v>
      </c>
      <c r="W7" s="3">
        <v>0</v>
      </c>
      <c r="X7" s="3">
        <v>0</v>
      </c>
      <c r="Y7" s="3">
        <f t="shared" ref="Y7:Y15" si="0">SUM(C7:X7)</f>
        <v>37</v>
      </c>
      <c r="AA7" s="13">
        <v>4</v>
      </c>
      <c r="AB7" s="6" t="s">
        <v>11</v>
      </c>
      <c r="AC7" s="3">
        <v>57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13</v>
      </c>
      <c r="T8" s="3">
        <v>13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26</v>
      </c>
      <c r="AA8" s="13">
        <v>5</v>
      </c>
      <c r="AB8" s="6" t="s">
        <v>9</v>
      </c>
      <c r="AC8" s="3">
        <v>34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0</v>
      </c>
      <c r="L9" s="3">
        <v>5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11</v>
      </c>
      <c r="T9" s="3">
        <v>16</v>
      </c>
      <c r="U9" s="3">
        <v>2</v>
      </c>
      <c r="V9" s="3">
        <v>0</v>
      </c>
      <c r="W9" s="3">
        <v>0</v>
      </c>
      <c r="X9" s="3">
        <v>0</v>
      </c>
      <c r="Y9" s="3">
        <f t="shared" si="0"/>
        <v>37</v>
      </c>
      <c r="AB9" s="6" t="s">
        <v>5</v>
      </c>
      <c r="AC9" s="3">
        <v>34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1</v>
      </c>
      <c r="G10" s="3">
        <v>0</v>
      </c>
      <c r="H10" s="3">
        <v>0</v>
      </c>
      <c r="I10" s="3">
        <v>1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3</v>
      </c>
      <c r="S10" s="3">
        <v>2</v>
      </c>
      <c r="T10" s="3">
        <v>20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27</v>
      </c>
      <c r="AC10" s="3">
        <f>SUM(AC4:AC8)</f>
        <v>469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16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16</v>
      </c>
      <c r="AC11" s="27">
        <f>AC10/Y19</f>
        <v>0.87337057728119183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26</v>
      </c>
      <c r="U12" s="3">
        <v>0</v>
      </c>
      <c r="V12" s="3">
        <v>2</v>
      </c>
      <c r="W12" s="3">
        <v>0</v>
      </c>
      <c r="X12" s="3">
        <v>0</v>
      </c>
      <c r="Y12" s="3">
        <f t="shared" si="0"/>
        <v>34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13</v>
      </c>
      <c r="S13" s="3">
        <v>0</v>
      </c>
      <c r="T13" s="3">
        <v>13</v>
      </c>
      <c r="U13" s="3">
        <v>0</v>
      </c>
      <c r="V13" s="3">
        <v>19</v>
      </c>
      <c r="W13" s="3">
        <v>0</v>
      </c>
      <c r="X13" s="3">
        <v>0</v>
      </c>
      <c r="Y13" s="3">
        <f t="shared" si="0"/>
        <v>45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14</v>
      </c>
      <c r="S14" s="3">
        <v>10</v>
      </c>
      <c r="T14" s="3">
        <v>10</v>
      </c>
      <c r="U14" s="3">
        <v>0</v>
      </c>
      <c r="V14" s="3">
        <v>10</v>
      </c>
      <c r="W14" s="3">
        <v>0</v>
      </c>
      <c r="X14" s="3">
        <v>0</v>
      </c>
      <c r="Y14" s="3">
        <f t="shared" si="0"/>
        <v>46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14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15</v>
      </c>
      <c r="S15" s="3">
        <v>0</v>
      </c>
      <c r="T15" s="3">
        <v>10</v>
      </c>
      <c r="U15" s="3">
        <v>0</v>
      </c>
      <c r="V15" s="3">
        <v>8</v>
      </c>
      <c r="W15" s="3">
        <v>0</v>
      </c>
      <c r="X15" s="3">
        <v>0</v>
      </c>
      <c r="Y15" s="3">
        <f t="shared" si="0"/>
        <v>47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0</v>
      </c>
      <c r="N16" s="3">
        <v>0</v>
      </c>
      <c r="O16" s="3">
        <v>0</v>
      </c>
      <c r="P16" s="3">
        <v>5</v>
      </c>
      <c r="Q16" s="3">
        <v>0</v>
      </c>
      <c r="R16" s="3">
        <v>12</v>
      </c>
      <c r="S16" s="3">
        <v>0</v>
      </c>
      <c r="T16" s="3">
        <v>14</v>
      </c>
      <c r="U16" s="3">
        <v>8</v>
      </c>
      <c r="V16" s="3">
        <v>0</v>
      </c>
      <c r="W16" s="3">
        <v>0</v>
      </c>
      <c r="X16" s="3">
        <v>0</v>
      </c>
      <c r="Y16" s="3">
        <v>43</v>
      </c>
    </row>
    <row r="17" spans="2:30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4</v>
      </c>
      <c r="M17" s="3">
        <v>0</v>
      </c>
      <c r="N17" s="3">
        <v>0</v>
      </c>
      <c r="O17" s="3">
        <v>0</v>
      </c>
      <c r="P17" s="3">
        <v>1</v>
      </c>
      <c r="Q17" s="3">
        <v>0</v>
      </c>
      <c r="R17" s="3">
        <v>0</v>
      </c>
      <c r="S17" s="3">
        <v>0</v>
      </c>
      <c r="T17" s="3">
        <v>3</v>
      </c>
      <c r="U17" s="3">
        <v>0</v>
      </c>
      <c r="V17" s="3">
        <v>4</v>
      </c>
      <c r="W17" s="3">
        <v>0</v>
      </c>
      <c r="X17" s="3">
        <v>0</v>
      </c>
      <c r="Y17" s="3">
        <v>12</v>
      </c>
    </row>
    <row r="18" spans="2:30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12</v>
      </c>
      <c r="U18" s="3">
        <v>0</v>
      </c>
      <c r="V18" s="3">
        <v>1</v>
      </c>
      <c r="W18" s="3">
        <v>0</v>
      </c>
      <c r="X18" s="3">
        <v>0</v>
      </c>
      <c r="Y18" s="3">
        <v>13</v>
      </c>
    </row>
    <row r="19" spans="2:30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2</v>
      </c>
      <c r="G19" s="5">
        <f t="shared" si="1"/>
        <v>4</v>
      </c>
      <c r="H19" s="5">
        <f t="shared" si="1"/>
        <v>3</v>
      </c>
      <c r="I19" s="5">
        <f t="shared" si="1"/>
        <v>1</v>
      </c>
      <c r="J19" s="5">
        <f t="shared" si="1"/>
        <v>0</v>
      </c>
      <c r="K19" s="5">
        <f t="shared" si="1"/>
        <v>0</v>
      </c>
      <c r="L19" s="5">
        <f t="shared" si="1"/>
        <v>34</v>
      </c>
      <c r="M19" s="5">
        <f t="shared" si="1"/>
        <v>0</v>
      </c>
      <c r="N19" s="5">
        <f t="shared" si="1"/>
        <v>8</v>
      </c>
      <c r="O19" s="5">
        <f t="shared" si="1"/>
        <v>0</v>
      </c>
      <c r="P19" s="5">
        <f t="shared" si="1"/>
        <v>34</v>
      </c>
      <c r="Q19" s="5">
        <f t="shared" si="1"/>
        <v>0</v>
      </c>
      <c r="R19" s="5">
        <f t="shared" si="1"/>
        <v>57</v>
      </c>
      <c r="S19" s="5">
        <f t="shared" si="1"/>
        <v>101</v>
      </c>
      <c r="T19" s="5">
        <f t="shared" si="1"/>
        <v>203</v>
      </c>
      <c r="U19" s="5">
        <f t="shared" si="1"/>
        <v>16</v>
      </c>
      <c r="V19" s="5">
        <f t="shared" si="1"/>
        <v>74</v>
      </c>
      <c r="W19" s="5">
        <f t="shared" si="1"/>
        <v>0</v>
      </c>
      <c r="X19" s="5">
        <f t="shared" si="1"/>
        <v>0</v>
      </c>
      <c r="Y19" s="5">
        <f t="shared" si="1"/>
        <v>537</v>
      </c>
    </row>
    <row r="22" spans="2:30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18"/>
      <c r="M22" s="18"/>
      <c r="N22" s="18"/>
      <c r="O22" s="24"/>
      <c r="P22" s="24"/>
      <c r="Q22" s="24"/>
      <c r="R22" s="24"/>
      <c r="S22" s="24"/>
      <c r="T22" s="24"/>
      <c r="U22" s="3"/>
      <c r="V22" s="3"/>
      <c r="W22" s="3"/>
      <c r="X22" s="3"/>
      <c r="Y22" s="3"/>
      <c r="AB22" s="3"/>
      <c r="AC22" s="3"/>
      <c r="AD22" s="3"/>
    </row>
    <row r="23" spans="2:30" x14ac:dyDescent="0.25">
      <c r="B23" s="14" t="s">
        <v>65</v>
      </c>
      <c r="C23" s="6">
        <f>C19+D19+E19+L19+M19+W19+X19</f>
        <v>34</v>
      </c>
      <c r="D23" s="6">
        <f>F19+G19+H19+I19+J19+K19</f>
        <v>10</v>
      </c>
      <c r="E23" s="6">
        <f>N19+O19+P19+Q19</f>
        <v>42</v>
      </c>
      <c r="F23" s="6">
        <f>R19+S19+T19+U19</f>
        <v>377</v>
      </c>
      <c r="G23" s="6">
        <f>V19</f>
        <v>74</v>
      </c>
      <c r="H23" s="5">
        <f>SUM(C23:G23)</f>
        <v>537</v>
      </c>
      <c r="AB23" s="5"/>
      <c r="AC23" s="5"/>
      <c r="AD23" s="5"/>
    </row>
    <row r="24" spans="2:30" x14ac:dyDescent="0.25">
      <c r="B24" s="14" t="s">
        <v>66</v>
      </c>
      <c r="C24" s="7">
        <f>(C23/$H$23)*100</f>
        <v>6.3314711359404097</v>
      </c>
      <c r="D24" s="7">
        <f t="shared" ref="D24:G24" si="2">(D23/$H$23)*100</f>
        <v>1.8621973929236499</v>
      </c>
      <c r="E24" s="7">
        <f t="shared" si="2"/>
        <v>7.8212290502793298</v>
      </c>
      <c r="F24" s="7">
        <f t="shared" si="2"/>
        <v>70.204841713221597</v>
      </c>
      <c r="G24" s="7">
        <f t="shared" si="2"/>
        <v>13.780260707635009</v>
      </c>
      <c r="H24" s="5"/>
    </row>
    <row r="25" spans="2:30" x14ac:dyDescent="0.25">
      <c r="H25" s="5"/>
    </row>
    <row r="26" spans="2:30" x14ac:dyDescent="0.25">
      <c r="B26" s="14" t="s">
        <v>64</v>
      </c>
      <c r="C26" s="6">
        <v>26</v>
      </c>
      <c r="D26" s="6">
        <v>33</v>
      </c>
      <c r="E26" s="6">
        <v>28</v>
      </c>
      <c r="F26" s="6">
        <v>7</v>
      </c>
      <c r="G26" s="6">
        <v>12</v>
      </c>
      <c r="H26" s="5">
        <v>20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AC26"/>
  <sheetViews>
    <sheetView workbookViewId="0"/>
  </sheetViews>
  <sheetFormatPr defaultColWidth="9.140625" defaultRowHeight="15" x14ac:dyDescent="0.25"/>
  <cols>
    <col min="1" max="1" width="4.8554687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39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39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10</v>
      </c>
      <c r="T4" s="3">
        <v>0</v>
      </c>
      <c r="U4" s="3">
        <v>15</v>
      </c>
      <c r="V4" s="3">
        <v>10</v>
      </c>
      <c r="W4" s="3">
        <v>0</v>
      </c>
      <c r="X4" s="3">
        <v>0</v>
      </c>
      <c r="Y4" s="3">
        <f>SUM(C4:X4)</f>
        <v>35</v>
      </c>
      <c r="AA4" s="13">
        <v>1</v>
      </c>
      <c r="AB4" s="6" t="s">
        <v>12</v>
      </c>
      <c r="AC4" s="3">
        <v>216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14</v>
      </c>
      <c r="T5" s="3">
        <v>0</v>
      </c>
      <c r="U5" s="3">
        <v>11</v>
      </c>
      <c r="V5" s="3">
        <v>9</v>
      </c>
      <c r="W5" s="3">
        <v>0</v>
      </c>
      <c r="X5" s="3">
        <v>0</v>
      </c>
      <c r="Y5" s="3">
        <f>SUM(C5:X5)</f>
        <v>34</v>
      </c>
      <c r="AA5" s="13">
        <v>2</v>
      </c>
      <c r="AB5" s="6" t="s">
        <v>20</v>
      </c>
      <c r="AC5" s="3">
        <v>140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28</v>
      </c>
      <c r="T6" s="3">
        <v>0</v>
      </c>
      <c r="U6" s="3">
        <v>16</v>
      </c>
      <c r="V6" s="3">
        <v>16</v>
      </c>
      <c r="W6" s="3">
        <v>0</v>
      </c>
      <c r="X6" s="3">
        <v>0</v>
      </c>
      <c r="Y6" s="3">
        <f t="shared" ref="Y6:Y7" si="0">SUM(C6:X6)</f>
        <v>60</v>
      </c>
      <c r="AA6" s="13">
        <v>3</v>
      </c>
      <c r="AB6" s="6" t="s">
        <v>14</v>
      </c>
      <c r="AC6" s="3">
        <v>81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25</v>
      </c>
      <c r="T7" s="3">
        <v>0</v>
      </c>
      <c r="U7" s="3">
        <v>0</v>
      </c>
      <c r="V7" s="3">
        <v>1</v>
      </c>
      <c r="W7" s="3">
        <v>0</v>
      </c>
      <c r="X7" s="3">
        <v>0</v>
      </c>
      <c r="Y7" s="3">
        <f t="shared" si="0"/>
        <v>26</v>
      </c>
      <c r="AA7" s="13">
        <v>4</v>
      </c>
      <c r="AB7" s="6" t="s">
        <v>6</v>
      </c>
      <c r="AC7" s="3">
        <v>35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7</v>
      </c>
      <c r="R8" s="3">
        <v>0</v>
      </c>
      <c r="S8" s="3">
        <v>21</v>
      </c>
      <c r="T8" s="3">
        <v>0</v>
      </c>
      <c r="U8" s="3">
        <v>0</v>
      </c>
      <c r="V8" s="3">
        <v>10</v>
      </c>
      <c r="W8" s="3">
        <v>0</v>
      </c>
      <c r="X8" s="3">
        <v>0</v>
      </c>
      <c r="Y8" s="3">
        <f t="shared" ref="Y8:Y15" si="1">SUM(C8:X8)</f>
        <v>38</v>
      </c>
      <c r="AA8" s="13">
        <v>5</v>
      </c>
      <c r="AB8" s="6" t="s">
        <v>9</v>
      </c>
      <c r="AC8" s="3">
        <v>20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9</v>
      </c>
      <c r="Q9" s="3">
        <v>0</v>
      </c>
      <c r="R9" s="3">
        <v>2</v>
      </c>
      <c r="S9" s="3">
        <v>18</v>
      </c>
      <c r="T9" s="3">
        <v>0</v>
      </c>
      <c r="U9" s="3">
        <v>1</v>
      </c>
      <c r="V9" s="3">
        <v>2</v>
      </c>
      <c r="W9" s="3">
        <v>0</v>
      </c>
      <c r="X9" s="3">
        <v>0</v>
      </c>
      <c r="Y9" s="3">
        <f t="shared" si="1"/>
        <v>32</v>
      </c>
      <c r="AC9" s="3">
        <f>SUM(AC4:AC8)</f>
        <v>492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28</v>
      </c>
      <c r="T10" s="3">
        <v>0</v>
      </c>
      <c r="U10" s="3">
        <v>0</v>
      </c>
      <c r="V10" s="3">
        <v>10</v>
      </c>
      <c r="W10" s="3">
        <v>0</v>
      </c>
      <c r="X10" s="3">
        <v>0</v>
      </c>
      <c r="Y10" s="3">
        <f t="shared" si="1"/>
        <v>43</v>
      </c>
      <c r="AC10" s="27">
        <f>AC9/Y19</f>
        <v>0.9498069498069498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14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1"/>
        <v>16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14</v>
      </c>
      <c r="T12" s="3">
        <v>0</v>
      </c>
      <c r="U12" s="3">
        <v>8</v>
      </c>
      <c r="V12" s="3">
        <v>0</v>
      </c>
      <c r="W12" s="3">
        <v>0</v>
      </c>
      <c r="X12" s="3">
        <v>0</v>
      </c>
      <c r="Y12" s="3">
        <f t="shared" si="1"/>
        <v>23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4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14</v>
      </c>
      <c r="T13" s="3">
        <v>0</v>
      </c>
      <c r="U13" s="3">
        <v>9</v>
      </c>
      <c r="V13" s="3">
        <v>9</v>
      </c>
      <c r="W13" s="3">
        <v>0</v>
      </c>
      <c r="X13" s="3">
        <v>0</v>
      </c>
      <c r="Y13" s="3">
        <f t="shared" si="1"/>
        <v>36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11</v>
      </c>
      <c r="N14" s="3">
        <v>0</v>
      </c>
      <c r="O14" s="3">
        <v>0</v>
      </c>
      <c r="P14" s="3">
        <v>11</v>
      </c>
      <c r="Q14" s="3">
        <v>0</v>
      </c>
      <c r="R14" s="3">
        <v>0</v>
      </c>
      <c r="S14" s="3">
        <v>25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1"/>
        <v>47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5</v>
      </c>
      <c r="T15" s="3">
        <v>0</v>
      </c>
      <c r="U15" s="3">
        <v>6</v>
      </c>
      <c r="V15" s="3">
        <v>21</v>
      </c>
      <c r="W15" s="3">
        <v>0</v>
      </c>
      <c r="X15" s="3">
        <v>0</v>
      </c>
      <c r="Y15" s="3">
        <f t="shared" si="1"/>
        <v>32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15</v>
      </c>
      <c r="V16" s="3">
        <v>26</v>
      </c>
      <c r="W16" s="3">
        <v>0</v>
      </c>
      <c r="X16" s="3">
        <v>0</v>
      </c>
      <c r="Y16" s="3">
        <v>41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10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8</v>
      </c>
      <c r="W17" s="3">
        <v>0</v>
      </c>
      <c r="X17" s="3">
        <v>0</v>
      </c>
      <c r="Y17" s="3">
        <v>18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9</v>
      </c>
      <c r="N18" s="3">
        <v>10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18</v>
      </c>
      <c r="W18" s="3">
        <v>0</v>
      </c>
      <c r="X18" s="3">
        <v>0</v>
      </c>
      <c r="Y18" s="3">
        <v>37</v>
      </c>
    </row>
    <row r="19" spans="2:25" x14ac:dyDescent="0.25">
      <c r="B19" s="5"/>
      <c r="C19" s="5">
        <f>SUM(C4:C18)</f>
        <v>0</v>
      </c>
      <c r="D19" s="5">
        <f t="shared" ref="D19:Y19" si="2">SUM(D4:D18)</f>
        <v>0</v>
      </c>
      <c r="E19" s="5">
        <f t="shared" si="2"/>
        <v>0</v>
      </c>
      <c r="F19" s="5">
        <f t="shared" si="2"/>
        <v>0</v>
      </c>
      <c r="G19" s="5">
        <f t="shared" si="2"/>
        <v>0</v>
      </c>
      <c r="H19" s="5">
        <f t="shared" si="2"/>
        <v>0</v>
      </c>
      <c r="I19" s="5">
        <f t="shared" si="2"/>
        <v>0</v>
      </c>
      <c r="J19" s="5">
        <f t="shared" si="2"/>
        <v>0</v>
      </c>
      <c r="K19" s="5">
        <f t="shared" si="2"/>
        <v>0</v>
      </c>
      <c r="L19" s="5">
        <f t="shared" si="2"/>
        <v>0</v>
      </c>
      <c r="M19" s="5">
        <f t="shared" si="2"/>
        <v>35</v>
      </c>
      <c r="N19" s="5">
        <f t="shared" si="2"/>
        <v>17</v>
      </c>
      <c r="O19" s="5">
        <f t="shared" si="2"/>
        <v>0</v>
      </c>
      <c r="P19" s="5">
        <f t="shared" si="2"/>
        <v>20</v>
      </c>
      <c r="Q19" s="5">
        <f t="shared" si="2"/>
        <v>7</v>
      </c>
      <c r="R19" s="5">
        <f t="shared" si="2"/>
        <v>2</v>
      </c>
      <c r="S19" s="5">
        <f t="shared" si="2"/>
        <v>216</v>
      </c>
      <c r="T19" s="5">
        <f t="shared" si="2"/>
        <v>0</v>
      </c>
      <c r="U19" s="5">
        <f t="shared" si="2"/>
        <v>81</v>
      </c>
      <c r="V19" s="5">
        <f t="shared" si="2"/>
        <v>140</v>
      </c>
      <c r="W19" s="5">
        <f t="shared" si="2"/>
        <v>0</v>
      </c>
      <c r="X19" s="5">
        <f t="shared" si="2"/>
        <v>0</v>
      </c>
      <c r="Y19" s="5">
        <f t="shared" si="2"/>
        <v>518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35</v>
      </c>
      <c r="D23" s="6">
        <f>F19+G19+H19+I19+J19+K19</f>
        <v>0</v>
      </c>
      <c r="E23" s="6">
        <f>N19+O19+P19+Q19</f>
        <v>44</v>
      </c>
      <c r="F23" s="6">
        <f>R19+S19+T19+U19</f>
        <v>299</v>
      </c>
      <c r="G23" s="6">
        <f>V19</f>
        <v>140</v>
      </c>
      <c r="H23" s="5">
        <f>SUM(C23:G23)</f>
        <v>518</v>
      </c>
    </row>
    <row r="24" spans="2:25" x14ac:dyDescent="0.25">
      <c r="B24" s="14" t="s">
        <v>66</v>
      </c>
      <c r="C24" s="7">
        <f>(C23/$H$23)*100</f>
        <v>6.756756756756757</v>
      </c>
      <c r="D24" s="7">
        <f t="shared" ref="D24:G24" si="3">(D23/$H$23)*100</f>
        <v>0</v>
      </c>
      <c r="E24" s="7">
        <f t="shared" si="3"/>
        <v>8.4942084942084932</v>
      </c>
      <c r="F24" s="7">
        <f t="shared" si="3"/>
        <v>57.722007722007717</v>
      </c>
      <c r="G24" s="7">
        <f t="shared" si="3"/>
        <v>27.027027027027028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25</v>
      </c>
      <c r="D26" s="6"/>
      <c r="E26" s="6">
        <v>29</v>
      </c>
      <c r="F26" s="6">
        <v>10</v>
      </c>
      <c r="G26" s="6">
        <v>9</v>
      </c>
      <c r="H26" s="5">
        <v>21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AC27"/>
  <sheetViews>
    <sheetView workbookViewId="0"/>
  </sheetViews>
  <sheetFormatPr defaultColWidth="9.140625" defaultRowHeight="15" x14ac:dyDescent="0.25"/>
  <cols>
    <col min="1" max="1" width="5" style="3" customWidth="1"/>
    <col min="2" max="2" width="9.140625" style="3"/>
    <col min="3" max="26" width="5.7109375" style="3" customWidth="1"/>
    <col min="27" max="27" width="9.140625" style="3"/>
    <col min="28" max="28" width="11" style="3" customWidth="1"/>
    <col min="29" max="16384" width="9.140625" style="3"/>
  </cols>
  <sheetData>
    <row r="2" spans="2:29" ht="16.5" thickBot="1" x14ac:dyDescent="0.3">
      <c r="B2" s="15" t="s">
        <v>51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51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6</v>
      </c>
      <c r="G4" s="3">
        <v>0</v>
      </c>
      <c r="H4" s="3">
        <v>4</v>
      </c>
      <c r="I4" s="3">
        <v>0</v>
      </c>
      <c r="J4" s="3">
        <v>3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13</v>
      </c>
      <c r="AA4" s="13">
        <v>1</v>
      </c>
      <c r="AB4" s="6" t="s">
        <v>60</v>
      </c>
      <c r="AC4" s="3">
        <v>74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0</v>
      </c>
      <c r="AA5" s="13">
        <v>2</v>
      </c>
      <c r="AB5" s="6">
        <v>100</v>
      </c>
      <c r="AC5" s="3">
        <v>58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3</v>
      </c>
      <c r="J6" s="3">
        <v>0</v>
      </c>
      <c r="K6" s="3">
        <v>0</v>
      </c>
      <c r="L6" s="3">
        <v>0</v>
      </c>
      <c r="M6" s="3">
        <v>0</v>
      </c>
      <c r="N6" s="3">
        <v>3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2</v>
      </c>
      <c r="V6" s="3">
        <v>0</v>
      </c>
      <c r="W6" s="3">
        <v>0</v>
      </c>
      <c r="X6" s="3">
        <v>0</v>
      </c>
      <c r="Y6" s="3">
        <f t="shared" ref="Y6:Y15" si="0">SUM(C6:X6)</f>
        <v>8</v>
      </c>
      <c r="AA6" s="13">
        <v>3</v>
      </c>
      <c r="AB6" s="6" t="s">
        <v>3</v>
      </c>
      <c r="AC6" s="3">
        <v>57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14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9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23</v>
      </c>
      <c r="AA7" s="13">
        <v>3</v>
      </c>
      <c r="AB7" s="6" t="s">
        <v>6</v>
      </c>
      <c r="AC7" s="3">
        <v>57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11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11</v>
      </c>
      <c r="AA8" s="13">
        <v>5</v>
      </c>
      <c r="AB8" s="6">
        <v>200</v>
      </c>
      <c r="AC8" s="3">
        <v>51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3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1</v>
      </c>
      <c r="W9" s="3">
        <v>5</v>
      </c>
      <c r="X9" s="3">
        <v>0</v>
      </c>
      <c r="Y9" s="3">
        <f t="shared" si="0"/>
        <v>9</v>
      </c>
      <c r="AC9" s="3">
        <f>SUM(AC4:AC8)</f>
        <v>297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8</v>
      </c>
      <c r="M10" s="3">
        <v>0</v>
      </c>
      <c r="N10" s="3">
        <v>0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3</v>
      </c>
      <c r="X10" s="3">
        <v>0</v>
      </c>
      <c r="Y10" s="3">
        <f t="shared" si="0"/>
        <v>12</v>
      </c>
      <c r="AC10" s="27">
        <f>AC9/Y19</f>
        <v>0.59638554216867468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6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4</v>
      </c>
      <c r="X11" s="3">
        <v>0</v>
      </c>
      <c r="Y11" s="3">
        <f t="shared" si="0"/>
        <v>10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2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5</v>
      </c>
      <c r="W12" s="3">
        <v>5</v>
      </c>
      <c r="X12" s="3">
        <v>0</v>
      </c>
      <c r="Y12" s="3">
        <f t="shared" si="0"/>
        <v>12</v>
      </c>
    </row>
    <row r="13" spans="2:29" x14ac:dyDescent="0.25">
      <c r="B13" s="3">
        <v>2015</v>
      </c>
      <c r="C13" s="3">
        <v>5</v>
      </c>
      <c r="D13" s="3">
        <v>7</v>
      </c>
      <c r="E13" s="3">
        <v>0</v>
      </c>
      <c r="F13" s="3">
        <v>7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11</v>
      </c>
      <c r="M13" s="3">
        <v>12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4</v>
      </c>
      <c r="X13" s="3">
        <v>0</v>
      </c>
      <c r="Y13" s="3">
        <f t="shared" si="0"/>
        <v>46</v>
      </c>
    </row>
    <row r="14" spans="2:29" x14ac:dyDescent="0.25">
      <c r="B14" s="3">
        <v>2016</v>
      </c>
      <c r="C14" s="3">
        <v>3</v>
      </c>
      <c r="D14" s="3">
        <v>1</v>
      </c>
      <c r="E14" s="3">
        <v>0</v>
      </c>
      <c r="F14" s="3">
        <v>8</v>
      </c>
      <c r="G14" s="3">
        <v>0</v>
      </c>
      <c r="H14" s="3">
        <v>0</v>
      </c>
      <c r="I14" s="3">
        <v>0</v>
      </c>
      <c r="J14" s="3">
        <v>10</v>
      </c>
      <c r="K14" s="3">
        <v>0</v>
      </c>
      <c r="L14" s="3">
        <v>1</v>
      </c>
      <c r="M14" s="3">
        <v>0</v>
      </c>
      <c r="N14" s="3">
        <v>0</v>
      </c>
      <c r="O14" s="3">
        <v>11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5</v>
      </c>
      <c r="X14" s="3">
        <v>0</v>
      </c>
      <c r="Y14" s="3">
        <f t="shared" si="0"/>
        <v>39</v>
      </c>
    </row>
    <row r="15" spans="2:29" x14ac:dyDescent="0.25">
      <c r="B15" s="3">
        <v>2017</v>
      </c>
      <c r="C15" s="3">
        <v>7</v>
      </c>
      <c r="D15" s="3">
        <v>10</v>
      </c>
      <c r="E15" s="3">
        <v>0</v>
      </c>
      <c r="F15" s="3">
        <v>6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0</v>
      </c>
      <c r="M15" s="3">
        <v>26</v>
      </c>
      <c r="N15" s="3">
        <v>0</v>
      </c>
      <c r="O15" s="3">
        <v>10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6</v>
      </c>
      <c r="W15" s="3">
        <v>12</v>
      </c>
      <c r="X15" s="3">
        <v>0</v>
      </c>
      <c r="Y15" s="3">
        <f t="shared" si="0"/>
        <v>78</v>
      </c>
    </row>
    <row r="16" spans="2:29" x14ac:dyDescent="0.25">
      <c r="B16" s="3">
        <v>2019</v>
      </c>
      <c r="C16" s="3">
        <v>8</v>
      </c>
      <c r="D16" s="3">
        <v>14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8</v>
      </c>
      <c r="K16" s="3">
        <v>0</v>
      </c>
      <c r="L16" s="3">
        <v>4</v>
      </c>
      <c r="M16" s="3">
        <v>13</v>
      </c>
      <c r="N16" s="3">
        <v>0</v>
      </c>
      <c r="O16" s="3">
        <v>4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8</v>
      </c>
      <c r="W16" s="3">
        <v>13</v>
      </c>
      <c r="X16" s="3">
        <v>3</v>
      </c>
      <c r="Y16" s="3">
        <v>75</v>
      </c>
    </row>
    <row r="17" spans="2:25" x14ac:dyDescent="0.25">
      <c r="B17" s="3">
        <v>2021</v>
      </c>
      <c r="C17" s="3">
        <v>23</v>
      </c>
      <c r="D17" s="3">
        <v>10</v>
      </c>
      <c r="E17" s="3">
        <v>3</v>
      </c>
      <c r="F17" s="3">
        <v>8</v>
      </c>
      <c r="G17" s="3">
        <v>0</v>
      </c>
      <c r="H17" s="3">
        <v>0</v>
      </c>
      <c r="I17" s="3">
        <v>0</v>
      </c>
      <c r="J17" s="3">
        <v>5</v>
      </c>
      <c r="K17" s="3">
        <v>0</v>
      </c>
      <c r="L17" s="3">
        <v>3</v>
      </c>
      <c r="M17" s="3">
        <v>6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13</v>
      </c>
      <c r="X17" s="3">
        <v>5</v>
      </c>
      <c r="Y17" s="3">
        <v>76</v>
      </c>
    </row>
    <row r="18" spans="2:25" x14ac:dyDescent="0.25">
      <c r="B18" s="3">
        <v>2022</v>
      </c>
      <c r="C18" s="3">
        <v>12</v>
      </c>
      <c r="D18" s="3">
        <v>9</v>
      </c>
      <c r="E18" s="3">
        <v>0</v>
      </c>
      <c r="F18" s="3">
        <v>8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4</v>
      </c>
      <c r="M18" s="3">
        <v>0</v>
      </c>
      <c r="N18" s="3">
        <v>0</v>
      </c>
      <c r="O18" s="3">
        <v>9</v>
      </c>
      <c r="P18" s="3">
        <v>14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11</v>
      </c>
      <c r="W18" s="3">
        <v>10</v>
      </c>
      <c r="X18" s="3">
        <v>9</v>
      </c>
      <c r="Y18" s="3">
        <v>86</v>
      </c>
    </row>
    <row r="19" spans="2:25" x14ac:dyDescent="0.25">
      <c r="B19" s="5"/>
      <c r="C19" s="5">
        <f>SUM(C4:C18)</f>
        <v>58</v>
      </c>
      <c r="D19" s="5">
        <f t="shared" ref="D19:Y19" si="1">SUM(D4:D18)</f>
        <v>51</v>
      </c>
      <c r="E19" s="5">
        <f t="shared" si="1"/>
        <v>3</v>
      </c>
      <c r="F19" s="5">
        <f t="shared" si="1"/>
        <v>43</v>
      </c>
      <c r="G19" s="5">
        <f t="shared" si="1"/>
        <v>0</v>
      </c>
      <c r="H19" s="5">
        <f t="shared" si="1"/>
        <v>4</v>
      </c>
      <c r="I19" s="5">
        <f t="shared" si="1"/>
        <v>3</v>
      </c>
      <c r="J19" s="5">
        <f t="shared" si="1"/>
        <v>57</v>
      </c>
      <c r="K19" s="5">
        <f t="shared" si="1"/>
        <v>1</v>
      </c>
      <c r="L19" s="5">
        <f t="shared" si="1"/>
        <v>31</v>
      </c>
      <c r="M19" s="5">
        <f t="shared" si="1"/>
        <v>57</v>
      </c>
      <c r="N19" s="5">
        <f t="shared" si="1"/>
        <v>3</v>
      </c>
      <c r="O19" s="5">
        <f t="shared" si="1"/>
        <v>40</v>
      </c>
      <c r="P19" s="5">
        <f t="shared" si="1"/>
        <v>14</v>
      </c>
      <c r="Q19" s="5">
        <f t="shared" si="1"/>
        <v>9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2</v>
      </c>
      <c r="V19" s="5">
        <f t="shared" si="1"/>
        <v>31</v>
      </c>
      <c r="W19" s="5">
        <f t="shared" si="1"/>
        <v>74</v>
      </c>
      <c r="X19" s="5">
        <f t="shared" si="1"/>
        <v>17</v>
      </c>
      <c r="Y19" s="5">
        <f t="shared" si="1"/>
        <v>498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291</v>
      </c>
      <c r="D23" s="6">
        <f>F19+G19+H19+I19+J19+K19</f>
        <v>108</v>
      </c>
      <c r="E23" s="6">
        <f>N19+O19+P19+Q19</f>
        <v>66</v>
      </c>
      <c r="F23" s="6">
        <f>R19+S19+T19+U19</f>
        <v>2</v>
      </c>
      <c r="G23" s="6">
        <f>V19</f>
        <v>31</v>
      </c>
      <c r="H23" s="5">
        <f>SUM(C23:G23)</f>
        <v>498</v>
      </c>
    </row>
    <row r="24" spans="2:25" x14ac:dyDescent="0.25">
      <c r="B24" s="14" t="s">
        <v>66</v>
      </c>
      <c r="C24" s="7">
        <f>(C23/$H$23)*100</f>
        <v>58.433734939759042</v>
      </c>
      <c r="D24" s="7">
        <f t="shared" ref="D24:G24" si="2">(D23/$H$23)*100</f>
        <v>21.686746987951807</v>
      </c>
      <c r="E24" s="7">
        <f t="shared" si="2"/>
        <v>13.253012048192772</v>
      </c>
      <c r="F24" s="7">
        <f t="shared" si="2"/>
        <v>0.40160642570281119</v>
      </c>
      <c r="G24" s="7">
        <f t="shared" si="2"/>
        <v>6.2248995983935735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10</v>
      </c>
      <c r="D26" s="6">
        <v>15</v>
      </c>
      <c r="E26" s="6">
        <v>27</v>
      </c>
      <c r="F26" s="6">
        <v>40</v>
      </c>
      <c r="G26" s="6">
        <v>17</v>
      </c>
      <c r="H26" s="5">
        <v>22</v>
      </c>
    </row>
    <row r="27" spans="2:25" x14ac:dyDescent="0.25">
      <c r="H27" s="5"/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AC27"/>
  <sheetViews>
    <sheetView workbookViewId="0"/>
  </sheetViews>
  <sheetFormatPr defaultColWidth="9.140625" defaultRowHeight="15" x14ac:dyDescent="0.25"/>
  <cols>
    <col min="1" max="1" width="6.4257812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38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38</v>
      </c>
    </row>
    <row r="4" spans="2:29" x14ac:dyDescent="0.25">
      <c r="B4" s="3">
        <v>2003</v>
      </c>
      <c r="C4" s="3">
        <v>7</v>
      </c>
      <c r="D4" s="3">
        <v>0</v>
      </c>
      <c r="E4" s="3">
        <v>0</v>
      </c>
      <c r="F4" s="3">
        <v>1</v>
      </c>
      <c r="G4" s="3">
        <v>5</v>
      </c>
      <c r="H4" s="3">
        <v>0</v>
      </c>
      <c r="I4" s="3">
        <v>0</v>
      </c>
      <c r="J4" s="3">
        <v>0</v>
      </c>
      <c r="K4" s="3">
        <v>1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12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26</v>
      </c>
      <c r="AA4" s="13">
        <v>1</v>
      </c>
      <c r="AB4" s="6" t="s">
        <v>13</v>
      </c>
      <c r="AC4" s="3">
        <v>113</v>
      </c>
    </row>
    <row r="5" spans="2:29" x14ac:dyDescent="0.25">
      <c r="B5" s="3">
        <v>2004</v>
      </c>
      <c r="C5" s="3">
        <v>7</v>
      </c>
      <c r="D5" s="3">
        <v>3</v>
      </c>
      <c r="E5" s="3">
        <v>0</v>
      </c>
      <c r="F5" s="3">
        <v>14</v>
      </c>
      <c r="G5" s="3">
        <v>0</v>
      </c>
      <c r="H5" s="3">
        <v>0</v>
      </c>
      <c r="I5" s="3">
        <v>7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7</v>
      </c>
      <c r="S5" s="3">
        <v>0</v>
      </c>
      <c r="T5" s="3">
        <v>12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50</v>
      </c>
      <c r="AA5" s="13">
        <v>2</v>
      </c>
      <c r="AB5" s="6" t="s">
        <v>14</v>
      </c>
      <c r="AC5" s="3">
        <v>41</v>
      </c>
    </row>
    <row r="6" spans="2:29" x14ac:dyDescent="0.25">
      <c r="B6" s="3">
        <v>2005</v>
      </c>
      <c r="C6" s="3">
        <v>0</v>
      </c>
      <c r="D6" s="3">
        <v>2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1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ref="Y6" si="0">SUM(C6:X6)</f>
        <v>3</v>
      </c>
      <c r="AA6" s="13">
        <v>3</v>
      </c>
      <c r="AB6" s="6" t="s">
        <v>10</v>
      </c>
      <c r="AC6" s="3">
        <v>39</v>
      </c>
    </row>
    <row r="7" spans="2:29" x14ac:dyDescent="0.25">
      <c r="B7" s="3">
        <v>2007</v>
      </c>
      <c r="C7" s="3">
        <v>10</v>
      </c>
      <c r="D7" s="3">
        <v>0</v>
      </c>
      <c r="E7" s="3">
        <v>0</v>
      </c>
      <c r="F7" s="3">
        <v>13</v>
      </c>
      <c r="G7" s="3">
        <v>1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12</v>
      </c>
      <c r="R7" s="3">
        <v>11</v>
      </c>
      <c r="S7" s="3">
        <v>0</v>
      </c>
      <c r="T7" s="3">
        <v>15</v>
      </c>
      <c r="U7" s="3">
        <v>0</v>
      </c>
      <c r="V7" s="3">
        <v>0</v>
      </c>
      <c r="W7" s="3">
        <v>0</v>
      </c>
      <c r="X7" s="3">
        <v>0</v>
      </c>
      <c r="Y7" s="3">
        <f t="shared" ref="Y7:Y15" si="1">SUM(C7:X7)</f>
        <v>62</v>
      </c>
      <c r="AA7" s="13">
        <v>4</v>
      </c>
      <c r="AB7" s="6" t="s">
        <v>8</v>
      </c>
      <c r="AC7" s="3">
        <v>41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5</v>
      </c>
      <c r="O8" s="3">
        <v>0</v>
      </c>
      <c r="P8" s="3">
        <v>0</v>
      </c>
      <c r="Q8" s="3">
        <v>11</v>
      </c>
      <c r="R8" s="3">
        <v>0</v>
      </c>
      <c r="S8" s="3">
        <v>0</v>
      </c>
      <c r="T8" s="3">
        <v>16</v>
      </c>
      <c r="U8" s="3">
        <v>0</v>
      </c>
      <c r="V8" s="3">
        <v>0</v>
      </c>
      <c r="W8" s="3">
        <v>0</v>
      </c>
      <c r="X8" s="3">
        <v>0</v>
      </c>
      <c r="Y8" s="3">
        <f t="shared" si="1"/>
        <v>32</v>
      </c>
      <c r="AA8" s="13">
        <v>4</v>
      </c>
      <c r="AB8" s="6">
        <v>800</v>
      </c>
      <c r="AC8" s="3">
        <v>38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2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9</v>
      </c>
      <c r="S9" s="3">
        <v>0</v>
      </c>
      <c r="T9" s="3">
        <v>16</v>
      </c>
      <c r="U9" s="3">
        <v>6</v>
      </c>
      <c r="V9" s="3">
        <v>0</v>
      </c>
      <c r="W9" s="3">
        <v>0</v>
      </c>
      <c r="X9" s="3">
        <v>0</v>
      </c>
      <c r="Y9" s="3">
        <f t="shared" si="1"/>
        <v>33</v>
      </c>
      <c r="AC9" s="3">
        <f>SUM(AC4:AC8)</f>
        <v>272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14</v>
      </c>
      <c r="U10" s="3">
        <v>10</v>
      </c>
      <c r="V10" s="3">
        <v>0</v>
      </c>
      <c r="W10" s="3">
        <v>0</v>
      </c>
      <c r="X10" s="3">
        <v>0</v>
      </c>
      <c r="Y10" s="3">
        <f t="shared" si="1"/>
        <v>24</v>
      </c>
      <c r="AC10" s="27">
        <f>AC9/Y19</f>
        <v>0.65227817745803363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6</v>
      </c>
      <c r="R11" s="3">
        <v>0</v>
      </c>
      <c r="S11" s="3">
        <v>0</v>
      </c>
      <c r="T11" s="3">
        <v>15</v>
      </c>
      <c r="U11" s="3">
        <v>10</v>
      </c>
      <c r="V11" s="3">
        <v>0</v>
      </c>
      <c r="W11" s="3">
        <v>0</v>
      </c>
      <c r="X11" s="3">
        <v>0</v>
      </c>
      <c r="Y11" s="3">
        <f t="shared" si="1"/>
        <v>35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8</v>
      </c>
      <c r="R12" s="3">
        <v>0</v>
      </c>
      <c r="S12" s="3">
        <v>0</v>
      </c>
      <c r="T12" s="3">
        <v>13</v>
      </c>
      <c r="U12" s="3">
        <v>0</v>
      </c>
      <c r="V12" s="3">
        <v>0</v>
      </c>
      <c r="W12" s="3">
        <v>0</v>
      </c>
      <c r="X12" s="3">
        <v>0</v>
      </c>
      <c r="Y12" s="3">
        <f t="shared" si="1"/>
        <v>21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4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1"/>
        <v>4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6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1"/>
        <v>6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2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8</v>
      </c>
      <c r="V15" s="3">
        <v>0</v>
      </c>
      <c r="W15" s="3">
        <v>0</v>
      </c>
      <c r="X15" s="3">
        <v>0</v>
      </c>
      <c r="Y15" s="3">
        <f t="shared" si="1"/>
        <v>14</v>
      </c>
    </row>
    <row r="16" spans="2:29" x14ac:dyDescent="0.25">
      <c r="B16" s="3">
        <v>2019</v>
      </c>
      <c r="C16" s="3">
        <v>0</v>
      </c>
      <c r="D16" s="3">
        <v>5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5</v>
      </c>
      <c r="L16" s="3">
        <v>0</v>
      </c>
      <c r="M16" s="3">
        <v>0</v>
      </c>
      <c r="N16" s="3">
        <v>1</v>
      </c>
      <c r="O16" s="3">
        <v>4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7</v>
      </c>
      <c r="V16" s="3">
        <v>0</v>
      </c>
      <c r="W16" s="3">
        <v>0</v>
      </c>
      <c r="X16" s="3">
        <v>0</v>
      </c>
      <c r="Y16" s="3">
        <v>22</v>
      </c>
    </row>
    <row r="17" spans="2:25" x14ac:dyDescent="0.25">
      <c r="B17" s="3">
        <v>2021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11</v>
      </c>
      <c r="L17" s="3">
        <v>0</v>
      </c>
      <c r="M17" s="3">
        <v>0</v>
      </c>
      <c r="N17" s="3">
        <v>0</v>
      </c>
      <c r="O17" s="3">
        <v>12</v>
      </c>
      <c r="P17" s="3">
        <v>0</v>
      </c>
      <c r="Q17" s="3">
        <v>0</v>
      </c>
      <c r="R17" s="3">
        <v>0</v>
      </c>
      <c r="S17" s="3">
        <v>12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37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10</v>
      </c>
      <c r="G18" s="3">
        <v>0</v>
      </c>
      <c r="H18" s="3">
        <v>0</v>
      </c>
      <c r="I18" s="3">
        <v>0</v>
      </c>
      <c r="J18" s="3">
        <v>0</v>
      </c>
      <c r="K18" s="3">
        <v>3</v>
      </c>
      <c r="L18" s="3">
        <v>0</v>
      </c>
      <c r="M18" s="3">
        <v>0</v>
      </c>
      <c r="N18" s="3">
        <v>5</v>
      </c>
      <c r="O18" s="3">
        <v>13</v>
      </c>
      <c r="P18" s="3">
        <v>0</v>
      </c>
      <c r="Q18" s="3">
        <v>1</v>
      </c>
      <c r="R18" s="3">
        <v>0</v>
      </c>
      <c r="S18" s="3">
        <v>16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48</v>
      </c>
    </row>
    <row r="19" spans="2:25" x14ac:dyDescent="0.25">
      <c r="B19" s="5"/>
      <c r="C19" s="5">
        <f>SUM(C4:C18)</f>
        <v>24</v>
      </c>
      <c r="D19" s="5">
        <f t="shared" ref="D19:Y19" si="2">SUM(D4:D18)</f>
        <v>10</v>
      </c>
      <c r="E19" s="5">
        <f t="shared" si="2"/>
        <v>2</v>
      </c>
      <c r="F19" s="5">
        <f t="shared" si="2"/>
        <v>38</v>
      </c>
      <c r="G19" s="5">
        <f t="shared" si="2"/>
        <v>8</v>
      </c>
      <c r="H19" s="5">
        <f t="shared" si="2"/>
        <v>0</v>
      </c>
      <c r="I19" s="5">
        <f t="shared" si="2"/>
        <v>7</v>
      </c>
      <c r="J19" s="5">
        <f t="shared" si="2"/>
        <v>0</v>
      </c>
      <c r="K19" s="5">
        <f t="shared" si="2"/>
        <v>20</v>
      </c>
      <c r="L19" s="5">
        <f t="shared" si="2"/>
        <v>0</v>
      </c>
      <c r="M19" s="5">
        <f t="shared" si="2"/>
        <v>4</v>
      </c>
      <c r="N19" s="5">
        <f t="shared" si="2"/>
        <v>15</v>
      </c>
      <c r="O19" s="5">
        <f t="shared" si="2"/>
        <v>41</v>
      </c>
      <c r="P19" s="5">
        <f t="shared" si="2"/>
        <v>0</v>
      </c>
      <c r="Q19" s="5">
        <f t="shared" si="2"/>
        <v>39</v>
      </c>
      <c r="R19" s="5">
        <f t="shared" si="2"/>
        <v>27</v>
      </c>
      <c r="S19" s="5">
        <f t="shared" si="2"/>
        <v>28</v>
      </c>
      <c r="T19" s="5">
        <f t="shared" si="2"/>
        <v>113</v>
      </c>
      <c r="U19" s="5">
        <f t="shared" si="2"/>
        <v>41</v>
      </c>
      <c r="V19" s="5">
        <f t="shared" si="2"/>
        <v>0</v>
      </c>
      <c r="W19" s="5">
        <f t="shared" si="2"/>
        <v>0</v>
      </c>
      <c r="X19" s="5">
        <f t="shared" si="2"/>
        <v>0</v>
      </c>
      <c r="Y19" s="5">
        <f t="shared" si="2"/>
        <v>417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40</v>
      </c>
      <c r="D23" s="6">
        <f>F19+G19+H19+I19+J19+K19</f>
        <v>73</v>
      </c>
      <c r="E23" s="6">
        <f>N19+O19+P19+Q19</f>
        <v>95</v>
      </c>
      <c r="F23" s="6">
        <f>R19+S19+T19+U19</f>
        <v>209</v>
      </c>
      <c r="G23" s="6">
        <f>V19</f>
        <v>0</v>
      </c>
      <c r="H23" s="5">
        <f>SUM(C23:G23)</f>
        <v>417</v>
      </c>
    </row>
    <row r="24" spans="2:25" x14ac:dyDescent="0.25">
      <c r="B24" s="14" t="s">
        <v>66</v>
      </c>
      <c r="C24" s="7">
        <f>(C23/$H$23)*100</f>
        <v>9.5923261390887298</v>
      </c>
      <c r="D24" s="7">
        <f t="shared" ref="D24:G24" si="3">(D23/$H$23)*100</f>
        <v>17.505995203836928</v>
      </c>
      <c r="E24" s="7">
        <f t="shared" si="3"/>
        <v>22.781774580335732</v>
      </c>
      <c r="F24" s="7">
        <f t="shared" si="3"/>
        <v>50.119904076738607</v>
      </c>
      <c r="G24" s="7">
        <f t="shared" si="3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24</v>
      </c>
      <c r="D26" s="6">
        <v>18</v>
      </c>
      <c r="E26" s="6">
        <v>19</v>
      </c>
      <c r="F26" s="6">
        <v>15</v>
      </c>
      <c r="G26" s="6"/>
      <c r="H26" s="5">
        <v>23</v>
      </c>
    </row>
    <row r="27" spans="2:25" x14ac:dyDescent="0.25">
      <c r="H27" s="5"/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AC26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36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36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10</v>
      </c>
      <c r="O4" s="3">
        <v>0</v>
      </c>
      <c r="P4" s="3">
        <v>3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13</v>
      </c>
      <c r="AA4" s="13">
        <v>1</v>
      </c>
      <c r="AB4" s="6" t="s">
        <v>7</v>
      </c>
      <c r="AC4" s="3">
        <v>125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6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4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10</v>
      </c>
      <c r="AA5" s="13">
        <v>2</v>
      </c>
      <c r="AB5" s="6" t="s">
        <v>12</v>
      </c>
      <c r="AC5" s="3">
        <v>144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2</v>
      </c>
      <c r="U6" s="3">
        <v>0</v>
      </c>
      <c r="V6" s="3">
        <v>0</v>
      </c>
      <c r="W6" s="3">
        <v>0</v>
      </c>
      <c r="X6" s="3">
        <v>0</v>
      </c>
      <c r="Y6" s="3">
        <f t="shared" ref="Y6:Y15" si="0">SUM(C6:X6)</f>
        <v>2</v>
      </c>
      <c r="AA6" s="13">
        <v>3</v>
      </c>
      <c r="AB6" s="6" t="s">
        <v>11</v>
      </c>
      <c r="AC6" s="3">
        <v>42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16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6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22</v>
      </c>
      <c r="AA7" s="13">
        <v>4</v>
      </c>
      <c r="AB7" s="6" t="s">
        <v>14</v>
      </c>
      <c r="AC7" s="3">
        <v>39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15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8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23</v>
      </c>
      <c r="AA8" s="13">
        <v>5</v>
      </c>
      <c r="AB8" s="6" t="s">
        <v>13</v>
      </c>
      <c r="AC8" s="3">
        <v>30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16</v>
      </c>
      <c r="O9" s="3">
        <v>0</v>
      </c>
      <c r="P9" s="3">
        <v>0</v>
      </c>
      <c r="Q9" s="3">
        <v>0</v>
      </c>
      <c r="R9" s="3">
        <v>0</v>
      </c>
      <c r="S9" s="3">
        <v>8</v>
      </c>
      <c r="T9" s="3">
        <v>10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34</v>
      </c>
      <c r="AC9" s="3">
        <f>SUM(AC4:AC8)</f>
        <v>380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15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15</v>
      </c>
      <c r="AC10" s="27">
        <f>AC9/Y19</f>
        <v>0.96202531645569622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16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16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18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18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23</v>
      </c>
      <c r="O13" s="3">
        <v>8</v>
      </c>
      <c r="P13" s="3">
        <v>0</v>
      </c>
      <c r="Q13" s="3">
        <v>0</v>
      </c>
      <c r="R13" s="3">
        <v>0</v>
      </c>
      <c r="S13" s="3">
        <v>15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46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4</v>
      </c>
      <c r="M14" s="3">
        <v>0</v>
      </c>
      <c r="N14" s="3">
        <v>14</v>
      </c>
      <c r="O14" s="3">
        <v>0</v>
      </c>
      <c r="P14" s="3">
        <v>0</v>
      </c>
      <c r="Q14" s="3">
        <v>0</v>
      </c>
      <c r="R14" s="3">
        <v>6</v>
      </c>
      <c r="S14" s="3">
        <v>16</v>
      </c>
      <c r="T14" s="3">
        <v>0</v>
      </c>
      <c r="U14" s="3">
        <v>16</v>
      </c>
      <c r="V14" s="3">
        <v>0</v>
      </c>
      <c r="W14" s="3">
        <v>0</v>
      </c>
      <c r="X14" s="3">
        <v>0</v>
      </c>
      <c r="Y14" s="3">
        <f t="shared" si="0"/>
        <v>56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17</v>
      </c>
      <c r="S15" s="3">
        <v>16</v>
      </c>
      <c r="T15" s="3">
        <v>0</v>
      </c>
      <c r="U15" s="3">
        <v>13</v>
      </c>
      <c r="V15" s="3">
        <v>0</v>
      </c>
      <c r="W15" s="3">
        <v>0</v>
      </c>
      <c r="X15" s="3">
        <v>0</v>
      </c>
      <c r="Y15" s="3">
        <f t="shared" si="0"/>
        <v>46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10</v>
      </c>
      <c r="O16" s="3">
        <v>0</v>
      </c>
      <c r="P16" s="3">
        <v>0</v>
      </c>
      <c r="Q16" s="3">
        <v>0</v>
      </c>
      <c r="R16" s="3">
        <v>6</v>
      </c>
      <c r="S16" s="3">
        <v>14</v>
      </c>
      <c r="T16" s="3">
        <v>0</v>
      </c>
      <c r="U16" s="3">
        <v>10</v>
      </c>
      <c r="V16" s="3">
        <v>0</v>
      </c>
      <c r="W16" s="3">
        <v>0</v>
      </c>
      <c r="X16" s="3">
        <v>0</v>
      </c>
      <c r="Y16" s="3">
        <v>40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17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19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11</v>
      </c>
      <c r="S18" s="3">
        <v>24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35</v>
      </c>
    </row>
    <row r="19" spans="2:25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4</v>
      </c>
      <c r="M19" s="5">
        <f t="shared" si="1"/>
        <v>0</v>
      </c>
      <c r="N19" s="5">
        <f t="shared" si="1"/>
        <v>125</v>
      </c>
      <c r="O19" s="5">
        <f t="shared" si="1"/>
        <v>8</v>
      </c>
      <c r="P19" s="5">
        <f t="shared" si="1"/>
        <v>3</v>
      </c>
      <c r="Q19" s="5">
        <f t="shared" si="1"/>
        <v>0</v>
      </c>
      <c r="R19" s="5">
        <f t="shared" si="1"/>
        <v>42</v>
      </c>
      <c r="S19" s="5">
        <f t="shared" si="1"/>
        <v>144</v>
      </c>
      <c r="T19" s="5">
        <f t="shared" si="1"/>
        <v>30</v>
      </c>
      <c r="U19" s="5">
        <f t="shared" si="1"/>
        <v>39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395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4</v>
      </c>
      <c r="D23" s="6">
        <f>F19+G19+H19+I19+J19+K19</f>
        <v>0</v>
      </c>
      <c r="E23" s="6">
        <f>N19+O19+P19+Q19</f>
        <v>136</v>
      </c>
      <c r="F23" s="6">
        <f>R19+S19+T19+U19</f>
        <v>255</v>
      </c>
      <c r="G23" s="6">
        <f>V19</f>
        <v>0</v>
      </c>
      <c r="H23" s="5">
        <f>SUM(C23:G23)</f>
        <v>395</v>
      </c>
    </row>
    <row r="24" spans="2:25" x14ac:dyDescent="0.25">
      <c r="B24" s="14" t="s">
        <v>66</v>
      </c>
      <c r="C24" s="7">
        <f>(C23/$H$23)*100</f>
        <v>1.0126582278481013</v>
      </c>
      <c r="D24" s="7">
        <f t="shared" ref="D24:G24" si="2">(D23/$H$23)*100</f>
        <v>0</v>
      </c>
      <c r="E24" s="7">
        <f t="shared" si="2"/>
        <v>34.430379746835442</v>
      </c>
      <c r="F24" s="7">
        <f t="shared" si="2"/>
        <v>64.556962025316452</v>
      </c>
      <c r="G24" s="7">
        <f t="shared" si="2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33</v>
      </c>
      <c r="D26" s="6"/>
      <c r="E26" s="6">
        <v>16</v>
      </c>
      <c r="F26" s="6">
        <v>11</v>
      </c>
      <c r="G26" s="6"/>
      <c r="H26" s="5">
        <v>24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AC29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48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48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16</v>
      </c>
      <c r="T4" s="3">
        <v>0</v>
      </c>
      <c r="U4" s="3">
        <v>3</v>
      </c>
      <c r="V4" s="3">
        <v>8</v>
      </c>
      <c r="W4" s="3">
        <v>0</v>
      </c>
      <c r="X4" s="3">
        <v>0</v>
      </c>
      <c r="Y4" s="3">
        <f>SUM(C4:X4)</f>
        <v>27</v>
      </c>
      <c r="AA4" s="13">
        <v>1</v>
      </c>
      <c r="AB4" s="6" t="s">
        <v>12</v>
      </c>
      <c r="AC4" s="3">
        <v>219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3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16</v>
      </c>
      <c r="T5" s="3">
        <v>0</v>
      </c>
      <c r="U5" s="3">
        <v>0</v>
      </c>
      <c r="V5" s="3">
        <v>15</v>
      </c>
      <c r="W5" s="3">
        <v>0</v>
      </c>
      <c r="X5" s="3">
        <v>0</v>
      </c>
      <c r="Y5" s="3">
        <f>SUM(C5:X5)</f>
        <v>34</v>
      </c>
      <c r="AA5" s="13">
        <v>2</v>
      </c>
      <c r="AB5" s="6" t="s">
        <v>20</v>
      </c>
      <c r="AC5" s="3">
        <v>68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6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16</v>
      </c>
      <c r="T6" s="3">
        <v>0</v>
      </c>
      <c r="U6" s="3">
        <v>6</v>
      </c>
      <c r="V6" s="3">
        <v>13</v>
      </c>
      <c r="W6" s="3">
        <v>0</v>
      </c>
      <c r="X6" s="3">
        <v>0</v>
      </c>
      <c r="Y6" s="3">
        <f t="shared" ref="Y6" si="0">SUM(C6:X6)</f>
        <v>41</v>
      </c>
      <c r="AA6" s="13">
        <v>3</v>
      </c>
      <c r="AB6" s="6" t="s">
        <v>14</v>
      </c>
      <c r="AC6" s="3">
        <v>29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13</v>
      </c>
      <c r="T7" s="3">
        <v>0</v>
      </c>
      <c r="U7" s="3">
        <v>0</v>
      </c>
      <c r="V7" s="3">
        <v>11</v>
      </c>
      <c r="W7" s="3">
        <v>0</v>
      </c>
      <c r="X7" s="3">
        <v>0</v>
      </c>
      <c r="Y7" s="3">
        <f t="shared" ref="Y7:Y15" si="1">SUM(C7:X7)</f>
        <v>24</v>
      </c>
      <c r="AA7" s="13">
        <v>4</v>
      </c>
      <c r="AB7" s="6" t="s">
        <v>7</v>
      </c>
      <c r="AC7" s="3">
        <v>28</v>
      </c>
    </row>
    <row r="8" spans="2:29" x14ac:dyDescent="0.25">
      <c r="B8" s="3">
        <v>2008</v>
      </c>
      <c r="C8" s="3">
        <v>3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6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14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1"/>
        <v>23</v>
      </c>
      <c r="AA8" s="13">
        <v>5</v>
      </c>
      <c r="AB8" s="6" t="s">
        <v>3</v>
      </c>
      <c r="AC8" s="3">
        <v>20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13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1"/>
        <v>13</v>
      </c>
      <c r="AC9" s="3">
        <f>SUM(AC4:AC8)</f>
        <v>364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16</v>
      </c>
      <c r="T10" s="3">
        <v>0</v>
      </c>
      <c r="U10" s="3">
        <v>0</v>
      </c>
      <c r="V10" s="3">
        <v>9</v>
      </c>
      <c r="W10" s="3">
        <v>0</v>
      </c>
      <c r="X10" s="3">
        <v>0</v>
      </c>
      <c r="Y10" s="3">
        <f t="shared" si="1"/>
        <v>25</v>
      </c>
      <c r="AC10" s="27">
        <f>AC9/Y19</f>
        <v>0.95789473684210524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6</v>
      </c>
      <c r="O11" s="3">
        <v>0</v>
      </c>
      <c r="P11" s="3">
        <v>0</v>
      </c>
      <c r="Q11" s="3">
        <v>0</v>
      </c>
      <c r="R11" s="3">
        <v>0</v>
      </c>
      <c r="S11" s="3">
        <v>21</v>
      </c>
      <c r="T11" s="3">
        <v>0</v>
      </c>
      <c r="U11" s="3">
        <v>0</v>
      </c>
      <c r="V11" s="3">
        <v>12</v>
      </c>
      <c r="W11" s="3">
        <v>0</v>
      </c>
      <c r="X11" s="3">
        <v>0</v>
      </c>
      <c r="Y11" s="3">
        <f t="shared" si="1"/>
        <v>39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5</v>
      </c>
      <c r="O12" s="3">
        <v>0</v>
      </c>
      <c r="P12" s="3">
        <v>0</v>
      </c>
      <c r="Q12" s="3">
        <v>0</v>
      </c>
      <c r="R12" s="3">
        <v>0</v>
      </c>
      <c r="S12" s="3">
        <v>9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1"/>
        <v>19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6</v>
      </c>
      <c r="K13" s="3">
        <v>0</v>
      </c>
      <c r="L13" s="3">
        <v>0</v>
      </c>
      <c r="M13" s="3">
        <v>0</v>
      </c>
      <c r="N13" s="3">
        <v>3</v>
      </c>
      <c r="O13" s="3">
        <v>0</v>
      </c>
      <c r="P13" s="3">
        <v>0</v>
      </c>
      <c r="Q13" s="3">
        <v>0</v>
      </c>
      <c r="R13" s="3">
        <v>0</v>
      </c>
      <c r="S13" s="3">
        <v>7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1"/>
        <v>16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4</v>
      </c>
      <c r="O14" s="3">
        <v>0</v>
      </c>
      <c r="P14" s="3">
        <v>0</v>
      </c>
      <c r="Q14" s="3">
        <v>0</v>
      </c>
      <c r="R14" s="3">
        <v>0</v>
      </c>
      <c r="S14" s="3">
        <v>12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1"/>
        <v>16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2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10</v>
      </c>
      <c r="O15" s="3">
        <v>0</v>
      </c>
      <c r="P15" s="3">
        <v>0</v>
      </c>
      <c r="Q15" s="3">
        <v>2</v>
      </c>
      <c r="R15" s="3">
        <v>0</v>
      </c>
      <c r="S15" s="3">
        <v>21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f t="shared" si="1"/>
        <v>35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3</v>
      </c>
      <c r="R16" s="3">
        <v>0</v>
      </c>
      <c r="S16" s="3">
        <v>5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8</v>
      </c>
    </row>
    <row r="17" spans="1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11</v>
      </c>
      <c r="T17" s="3">
        <v>0</v>
      </c>
      <c r="U17" s="3">
        <v>13</v>
      </c>
      <c r="V17" s="3">
        <v>0</v>
      </c>
      <c r="W17" s="3">
        <v>0</v>
      </c>
      <c r="X17" s="3">
        <v>0</v>
      </c>
      <c r="Y17" s="3">
        <v>24</v>
      </c>
    </row>
    <row r="18" spans="1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29</v>
      </c>
      <c r="T18" s="3">
        <v>0</v>
      </c>
      <c r="U18" s="3">
        <v>7</v>
      </c>
      <c r="V18" s="3">
        <v>0</v>
      </c>
      <c r="W18" s="3">
        <v>0</v>
      </c>
      <c r="X18" s="3">
        <v>0</v>
      </c>
      <c r="Y18" s="3">
        <v>36</v>
      </c>
    </row>
    <row r="19" spans="1:25" x14ac:dyDescent="0.25">
      <c r="B19" s="5"/>
      <c r="C19" s="5">
        <f>SUM(C4:C18)</f>
        <v>3</v>
      </c>
      <c r="D19" s="5">
        <f t="shared" ref="D19:Y19" si="2">SUM(D4:D18)</f>
        <v>0</v>
      </c>
      <c r="E19" s="5">
        <f t="shared" si="2"/>
        <v>0</v>
      </c>
      <c r="F19" s="5">
        <f t="shared" si="2"/>
        <v>2</v>
      </c>
      <c r="G19" s="5">
        <f t="shared" si="2"/>
        <v>6</v>
      </c>
      <c r="H19" s="5">
        <f t="shared" si="2"/>
        <v>0</v>
      </c>
      <c r="I19" s="5">
        <f t="shared" si="2"/>
        <v>0</v>
      </c>
      <c r="J19" s="5">
        <f t="shared" si="2"/>
        <v>20</v>
      </c>
      <c r="K19" s="5">
        <f t="shared" si="2"/>
        <v>0</v>
      </c>
      <c r="L19" s="5">
        <f t="shared" si="2"/>
        <v>0</v>
      </c>
      <c r="M19" s="5">
        <f t="shared" si="2"/>
        <v>0</v>
      </c>
      <c r="N19" s="5">
        <f t="shared" si="2"/>
        <v>28</v>
      </c>
      <c r="O19" s="5">
        <f t="shared" si="2"/>
        <v>0</v>
      </c>
      <c r="P19" s="5">
        <f t="shared" si="2"/>
        <v>0</v>
      </c>
      <c r="Q19" s="5">
        <f t="shared" si="2"/>
        <v>5</v>
      </c>
      <c r="R19" s="5">
        <f t="shared" si="2"/>
        <v>0</v>
      </c>
      <c r="S19" s="5">
        <f t="shared" si="2"/>
        <v>219</v>
      </c>
      <c r="T19" s="5">
        <f t="shared" si="2"/>
        <v>0</v>
      </c>
      <c r="U19" s="5">
        <f t="shared" si="2"/>
        <v>29</v>
      </c>
      <c r="V19" s="5">
        <f t="shared" si="2"/>
        <v>68</v>
      </c>
      <c r="W19" s="5">
        <f t="shared" si="2"/>
        <v>0</v>
      </c>
      <c r="X19" s="5">
        <f t="shared" si="2"/>
        <v>0</v>
      </c>
      <c r="Y19" s="5">
        <f t="shared" si="2"/>
        <v>380</v>
      </c>
    </row>
    <row r="22" spans="1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5">
      <c r="B23" s="14" t="s">
        <v>65</v>
      </c>
      <c r="C23" s="6">
        <f>C19+D19+E19+L19+M19+W19+X19</f>
        <v>3</v>
      </c>
      <c r="D23" s="6">
        <f>F19+G19+H19+I19+J19+K19</f>
        <v>28</v>
      </c>
      <c r="E23" s="6">
        <f>N19+O19+P19+Q19</f>
        <v>33</v>
      </c>
      <c r="F23" s="6">
        <f>R19+S19+T19+U19</f>
        <v>248</v>
      </c>
      <c r="G23" s="6">
        <f>V19</f>
        <v>68</v>
      </c>
      <c r="H23" s="5">
        <f>SUM(C23:G23)</f>
        <v>380</v>
      </c>
    </row>
    <row r="24" spans="1:25" x14ac:dyDescent="0.25">
      <c r="B24" s="14" t="s">
        <v>66</v>
      </c>
      <c r="C24" s="7">
        <f>(C23/$H$23)*100</f>
        <v>0.78947368421052633</v>
      </c>
      <c r="D24" s="7">
        <f t="shared" ref="D24:G24" si="3">(D23/$H$23)*100</f>
        <v>7.3684210526315779</v>
      </c>
      <c r="E24" s="7">
        <f t="shared" si="3"/>
        <v>8.6842105263157894</v>
      </c>
      <c r="F24" s="7">
        <f t="shared" si="3"/>
        <v>65.26315789473685</v>
      </c>
      <c r="G24" s="7">
        <f t="shared" si="3"/>
        <v>17.894736842105264</v>
      </c>
      <c r="H24" s="5"/>
    </row>
    <row r="25" spans="1:25" x14ac:dyDescent="0.25">
      <c r="H25" s="5"/>
    </row>
    <row r="26" spans="1:25" x14ac:dyDescent="0.25">
      <c r="B26" s="14" t="s">
        <v>64</v>
      </c>
      <c r="C26" s="6">
        <v>35</v>
      </c>
      <c r="D26" s="6">
        <v>27</v>
      </c>
      <c r="E26" s="6">
        <v>30</v>
      </c>
      <c r="F26" s="6">
        <v>12</v>
      </c>
      <c r="G26" s="6">
        <v>13</v>
      </c>
      <c r="H26" s="5">
        <v>25</v>
      </c>
    </row>
    <row r="29" spans="1:25" x14ac:dyDescent="0.25">
      <c r="A29" s="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AC26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27" width="9.140625" style="3"/>
    <col min="28" max="28" width="10.140625" style="3" customWidth="1"/>
    <col min="29" max="16384" width="9.140625" style="3"/>
  </cols>
  <sheetData>
    <row r="2" spans="2:29" ht="16.5" thickBot="1" x14ac:dyDescent="0.3">
      <c r="B2" s="15" t="s">
        <v>42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42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7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6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13</v>
      </c>
      <c r="AA4" s="13">
        <v>1</v>
      </c>
      <c r="AB4" s="6" t="s">
        <v>14</v>
      </c>
      <c r="AC4" s="3">
        <v>206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3</v>
      </c>
      <c r="G5" s="3">
        <v>0</v>
      </c>
      <c r="H5" s="3">
        <v>0</v>
      </c>
      <c r="I5" s="3">
        <v>10</v>
      </c>
      <c r="J5" s="3">
        <v>0</v>
      </c>
      <c r="K5" s="3">
        <v>0</v>
      </c>
      <c r="L5" s="3">
        <v>12</v>
      </c>
      <c r="M5" s="3">
        <v>0</v>
      </c>
      <c r="N5" s="3">
        <v>0</v>
      </c>
      <c r="O5" s="3">
        <v>0</v>
      </c>
      <c r="P5" s="3">
        <v>4</v>
      </c>
      <c r="Q5" s="3">
        <v>0</v>
      </c>
      <c r="R5" s="3">
        <v>0</v>
      </c>
      <c r="S5" s="3">
        <v>0</v>
      </c>
      <c r="T5" s="3">
        <v>0</v>
      </c>
      <c r="U5" s="3">
        <v>25</v>
      </c>
      <c r="V5" s="3">
        <v>0</v>
      </c>
      <c r="W5" s="3">
        <v>0</v>
      </c>
      <c r="X5" s="3">
        <v>0</v>
      </c>
      <c r="Y5" s="3">
        <f>SUM(C5:X5)</f>
        <v>54</v>
      </c>
      <c r="AA5" s="13">
        <v>2</v>
      </c>
      <c r="AB5" s="6" t="s">
        <v>9</v>
      </c>
      <c r="AC5" s="3">
        <v>46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5</v>
      </c>
      <c r="J6" s="3">
        <v>0</v>
      </c>
      <c r="K6" s="3">
        <v>0</v>
      </c>
      <c r="L6" s="3">
        <v>6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22</v>
      </c>
      <c r="V6" s="3">
        <v>0</v>
      </c>
      <c r="W6" s="3">
        <v>0</v>
      </c>
      <c r="X6" s="3">
        <v>0</v>
      </c>
      <c r="Y6" s="3">
        <f t="shared" ref="Y6" si="0">SUM(C6:X6)</f>
        <v>33</v>
      </c>
      <c r="AA6" s="13">
        <v>3</v>
      </c>
      <c r="AB6" s="6" t="s">
        <v>20</v>
      </c>
      <c r="AC6" s="3">
        <v>50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2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3</v>
      </c>
      <c r="U7" s="3">
        <v>21</v>
      </c>
      <c r="V7" s="3">
        <v>0</v>
      </c>
      <c r="W7" s="3">
        <v>0</v>
      </c>
      <c r="X7" s="3">
        <v>0</v>
      </c>
      <c r="Y7" s="3">
        <f t="shared" ref="Y7:Y15" si="1">SUM(C7:X7)</f>
        <v>26</v>
      </c>
      <c r="AA7" s="13">
        <v>4</v>
      </c>
      <c r="AB7" s="6">
        <v>10000</v>
      </c>
      <c r="AC7" s="3">
        <v>22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33</v>
      </c>
      <c r="V8" s="3">
        <v>0</v>
      </c>
      <c r="W8" s="3">
        <v>0</v>
      </c>
      <c r="X8" s="3">
        <v>0</v>
      </c>
      <c r="Y8" s="3">
        <f t="shared" si="1"/>
        <v>33</v>
      </c>
      <c r="AA8" s="13">
        <v>4</v>
      </c>
      <c r="AB8" s="6" t="s">
        <v>61</v>
      </c>
      <c r="AC8" s="3">
        <v>18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1</v>
      </c>
      <c r="S9" s="3">
        <v>0</v>
      </c>
      <c r="T9" s="3">
        <v>0</v>
      </c>
      <c r="U9" s="3">
        <v>23</v>
      </c>
      <c r="V9" s="3">
        <v>4</v>
      </c>
      <c r="W9" s="3">
        <v>0</v>
      </c>
      <c r="X9" s="3">
        <v>0</v>
      </c>
      <c r="Y9" s="3">
        <f t="shared" si="1"/>
        <v>28</v>
      </c>
      <c r="AC9" s="3">
        <f>SUM(AC4:AC8)</f>
        <v>342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14</v>
      </c>
      <c r="Q10" s="3">
        <v>0</v>
      </c>
      <c r="R10" s="3">
        <v>0</v>
      </c>
      <c r="S10" s="3">
        <v>0</v>
      </c>
      <c r="T10" s="3">
        <v>0</v>
      </c>
      <c r="U10" s="3">
        <v>6</v>
      </c>
      <c r="V10" s="3">
        <v>5</v>
      </c>
      <c r="W10" s="3">
        <v>0</v>
      </c>
      <c r="X10" s="3">
        <v>0</v>
      </c>
      <c r="Y10" s="3">
        <f t="shared" si="1"/>
        <v>25</v>
      </c>
      <c r="AC10" s="27">
        <f>AC9/Y19</f>
        <v>0.91935483870967738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4</v>
      </c>
      <c r="L11" s="3">
        <v>0</v>
      </c>
      <c r="M11" s="3">
        <v>0</v>
      </c>
      <c r="N11" s="3">
        <v>0</v>
      </c>
      <c r="O11" s="3">
        <v>0</v>
      </c>
      <c r="P11" s="3">
        <v>13</v>
      </c>
      <c r="Q11" s="3">
        <v>0</v>
      </c>
      <c r="R11" s="3">
        <v>0</v>
      </c>
      <c r="S11" s="3">
        <v>0</v>
      </c>
      <c r="T11" s="3">
        <v>0</v>
      </c>
      <c r="U11" s="3">
        <v>13</v>
      </c>
      <c r="V11" s="3">
        <v>8</v>
      </c>
      <c r="W11" s="3">
        <v>0</v>
      </c>
      <c r="X11" s="3">
        <v>0</v>
      </c>
      <c r="Y11" s="3">
        <f t="shared" si="1"/>
        <v>38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0</v>
      </c>
      <c r="S12" s="3">
        <v>0</v>
      </c>
      <c r="T12" s="3">
        <v>0</v>
      </c>
      <c r="U12" s="3">
        <v>5</v>
      </c>
      <c r="V12" s="3">
        <v>6</v>
      </c>
      <c r="W12" s="3">
        <v>0</v>
      </c>
      <c r="X12" s="3">
        <v>0</v>
      </c>
      <c r="Y12" s="3">
        <f t="shared" si="1"/>
        <v>12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14</v>
      </c>
      <c r="V13" s="3">
        <v>14</v>
      </c>
      <c r="W13" s="3">
        <v>0</v>
      </c>
      <c r="X13" s="3">
        <v>0</v>
      </c>
      <c r="Y13" s="3">
        <f t="shared" si="1"/>
        <v>28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5</v>
      </c>
      <c r="K14" s="3">
        <v>0</v>
      </c>
      <c r="L14" s="3">
        <v>0</v>
      </c>
      <c r="M14" s="3">
        <v>0</v>
      </c>
      <c r="N14" s="3">
        <v>0</v>
      </c>
      <c r="O14" s="3">
        <v>6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37</v>
      </c>
    </row>
    <row r="15" spans="2:29" x14ac:dyDescent="0.25">
      <c r="B15" s="3">
        <v>2017</v>
      </c>
      <c r="C15" s="3">
        <v>0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8</v>
      </c>
      <c r="Q15" s="3">
        <v>1</v>
      </c>
      <c r="R15" s="3">
        <v>0</v>
      </c>
      <c r="S15" s="3">
        <v>0</v>
      </c>
      <c r="T15" s="3">
        <v>0</v>
      </c>
      <c r="U15" s="3">
        <v>4</v>
      </c>
      <c r="V15" s="3">
        <v>0</v>
      </c>
      <c r="W15" s="3">
        <v>0</v>
      </c>
      <c r="X15" s="3">
        <v>0</v>
      </c>
      <c r="Y15" s="3">
        <f t="shared" si="1"/>
        <v>18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6</v>
      </c>
      <c r="V17" s="3">
        <v>0</v>
      </c>
      <c r="W17" s="3">
        <v>0</v>
      </c>
      <c r="X17" s="3">
        <v>0</v>
      </c>
      <c r="Y17" s="3">
        <v>6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21</v>
      </c>
      <c r="V18" s="3">
        <v>0</v>
      </c>
      <c r="W18" s="3">
        <v>0</v>
      </c>
      <c r="X18" s="3">
        <v>0</v>
      </c>
      <c r="Y18" s="3">
        <v>21</v>
      </c>
    </row>
    <row r="19" spans="2:25" x14ac:dyDescent="0.25">
      <c r="B19" s="5"/>
      <c r="C19" s="5">
        <f>SUM(C4:C18)</f>
        <v>0</v>
      </c>
      <c r="D19" s="5">
        <f t="shared" ref="D19:Y19" si="2">SUM(D4:D18)</f>
        <v>0</v>
      </c>
      <c r="E19" s="5">
        <f t="shared" si="2"/>
        <v>5</v>
      </c>
      <c r="F19" s="5">
        <f t="shared" si="2"/>
        <v>5</v>
      </c>
      <c r="G19" s="5">
        <f t="shared" si="2"/>
        <v>0</v>
      </c>
      <c r="H19" s="5">
        <f t="shared" si="2"/>
        <v>0</v>
      </c>
      <c r="I19" s="5">
        <f t="shared" si="2"/>
        <v>22</v>
      </c>
      <c r="J19" s="5">
        <f t="shared" si="2"/>
        <v>5</v>
      </c>
      <c r="K19" s="5">
        <f t="shared" si="2"/>
        <v>4</v>
      </c>
      <c r="L19" s="5">
        <f t="shared" si="2"/>
        <v>18</v>
      </c>
      <c r="M19" s="5">
        <f t="shared" si="2"/>
        <v>0</v>
      </c>
      <c r="N19" s="5">
        <f t="shared" si="2"/>
        <v>0</v>
      </c>
      <c r="O19" s="5">
        <f t="shared" si="2"/>
        <v>6</v>
      </c>
      <c r="P19" s="5">
        <f t="shared" si="2"/>
        <v>46</v>
      </c>
      <c r="Q19" s="5">
        <f t="shared" si="2"/>
        <v>1</v>
      </c>
      <c r="R19" s="5">
        <f t="shared" si="2"/>
        <v>1</v>
      </c>
      <c r="S19" s="5">
        <f t="shared" si="2"/>
        <v>0</v>
      </c>
      <c r="T19" s="5">
        <f t="shared" si="2"/>
        <v>3</v>
      </c>
      <c r="U19" s="5">
        <f t="shared" si="2"/>
        <v>206</v>
      </c>
      <c r="V19" s="5">
        <f t="shared" si="2"/>
        <v>50</v>
      </c>
      <c r="W19" s="5">
        <f t="shared" si="2"/>
        <v>0</v>
      </c>
      <c r="X19" s="5">
        <f t="shared" si="2"/>
        <v>0</v>
      </c>
      <c r="Y19" s="5">
        <f t="shared" si="2"/>
        <v>372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23</v>
      </c>
      <c r="D23" s="6">
        <f>F19+G19+H19+I19+J19+K19</f>
        <v>36</v>
      </c>
      <c r="E23" s="6">
        <f>N19+O19+P19+Q19</f>
        <v>53</v>
      </c>
      <c r="F23" s="6">
        <f>R19+S19+T19+U19</f>
        <v>210</v>
      </c>
      <c r="G23" s="6">
        <f>V19</f>
        <v>50</v>
      </c>
      <c r="H23" s="5">
        <f>SUM(C23:G23)</f>
        <v>372</v>
      </c>
    </row>
    <row r="24" spans="2:25" x14ac:dyDescent="0.25">
      <c r="B24" s="14" t="s">
        <v>66</v>
      </c>
      <c r="C24" s="7">
        <f>(C23/$H$23)*100</f>
        <v>6.182795698924731</v>
      </c>
      <c r="D24" s="7">
        <f t="shared" ref="D24:G24" si="3">(D23/$H$23)*100</f>
        <v>9.67741935483871</v>
      </c>
      <c r="E24" s="7">
        <f t="shared" si="3"/>
        <v>14.24731182795699</v>
      </c>
      <c r="F24" s="7">
        <f t="shared" si="3"/>
        <v>56.451612903225815</v>
      </c>
      <c r="G24" s="7">
        <f t="shared" si="3"/>
        <v>13.440860215053762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27</v>
      </c>
      <c r="D26" s="6">
        <v>23</v>
      </c>
      <c r="E26" s="6">
        <v>26</v>
      </c>
      <c r="F26" s="6">
        <v>16</v>
      </c>
      <c r="G26" s="6">
        <v>15</v>
      </c>
      <c r="H26" s="5">
        <v>26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AC26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46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46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10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13</v>
      </c>
      <c r="O4" s="3">
        <v>5</v>
      </c>
      <c r="P4" s="3">
        <v>0</v>
      </c>
      <c r="Q4" s="3">
        <v>7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35</v>
      </c>
      <c r="AA4" s="13">
        <v>1</v>
      </c>
      <c r="AB4" s="6" t="s">
        <v>7</v>
      </c>
      <c r="AC4" s="3">
        <v>83</v>
      </c>
    </row>
    <row r="5" spans="2:29" x14ac:dyDescent="0.25">
      <c r="B5" s="3">
        <v>2004</v>
      </c>
      <c r="C5" s="3">
        <v>13</v>
      </c>
      <c r="D5" s="3">
        <v>12</v>
      </c>
      <c r="E5" s="3">
        <v>6</v>
      </c>
      <c r="F5" s="3">
        <v>0</v>
      </c>
      <c r="G5" s="3">
        <v>12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2</v>
      </c>
      <c r="O5" s="3">
        <v>0</v>
      </c>
      <c r="P5" s="3">
        <v>4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49</v>
      </c>
      <c r="AA5" s="13">
        <v>2</v>
      </c>
      <c r="AB5" s="6">
        <v>200</v>
      </c>
      <c r="AC5" s="3">
        <v>69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3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7</v>
      </c>
      <c r="O6" s="3">
        <v>0</v>
      </c>
      <c r="P6" s="3">
        <v>0</v>
      </c>
      <c r="Q6" s="3">
        <v>6</v>
      </c>
      <c r="R6" s="3">
        <v>0</v>
      </c>
      <c r="S6" s="3">
        <v>0</v>
      </c>
      <c r="T6" s="3">
        <v>0</v>
      </c>
      <c r="U6" s="3">
        <v>6</v>
      </c>
      <c r="V6" s="3">
        <v>0</v>
      </c>
      <c r="W6" s="3">
        <v>0</v>
      </c>
      <c r="X6" s="3">
        <v>4</v>
      </c>
      <c r="Y6" s="3">
        <f t="shared" ref="Y6" si="0">SUM(C6:X6)</f>
        <v>26</v>
      </c>
      <c r="AA6" s="13">
        <v>2</v>
      </c>
      <c r="AB6" s="6" t="s">
        <v>10</v>
      </c>
      <c r="AC6" s="3">
        <v>47</v>
      </c>
    </row>
    <row r="7" spans="2:29" x14ac:dyDescent="0.25">
      <c r="B7" s="3">
        <v>2007</v>
      </c>
      <c r="C7" s="3">
        <v>6</v>
      </c>
      <c r="D7" s="3">
        <v>8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2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ref="Y7:Y15" si="1">SUM(C7:X7)</f>
        <v>16</v>
      </c>
      <c r="AA7" s="13">
        <v>4</v>
      </c>
      <c r="AB7" s="6">
        <v>100</v>
      </c>
      <c r="AC7" s="3">
        <v>42</v>
      </c>
    </row>
    <row r="8" spans="2:29" x14ac:dyDescent="0.25">
      <c r="B8" s="3">
        <v>2008</v>
      </c>
      <c r="C8" s="3">
        <v>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3</v>
      </c>
      <c r="N8" s="3">
        <v>0</v>
      </c>
      <c r="O8" s="3">
        <v>0</v>
      </c>
      <c r="P8" s="3">
        <v>0</v>
      </c>
      <c r="Q8" s="3">
        <v>6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1"/>
        <v>11</v>
      </c>
      <c r="AA8" s="13">
        <v>4</v>
      </c>
      <c r="AB8" s="6">
        <v>1500</v>
      </c>
      <c r="AC8" s="3">
        <v>25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2</v>
      </c>
      <c r="N9" s="3">
        <v>2</v>
      </c>
      <c r="O9" s="3">
        <v>0</v>
      </c>
      <c r="P9" s="3">
        <v>0</v>
      </c>
      <c r="Q9" s="3">
        <v>11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1"/>
        <v>15</v>
      </c>
      <c r="AC9" s="3">
        <f>SUM(AC4:AC8)</f>
        <v>266</v>
      </c>
    </row>
    <row r="10" spans="2:29" x14ac:dyDescent="0.25">
      <c r="B10" s="3">
        <v>2011</v>
      </c>
      <c r="C10" s="3">
        <v>10</v>
      </c>
      <c r="D10" s="3">
        <v>4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11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1"/>
        <v>25</v>
      </c>
      <c r="AC10" s="27">
        <f>AC9/Y19</f>
        <v>0.81846153846153846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1"/>
        <v>0</v>
      </c>
    </row>
    <row r="12" spans="2:29" x14ac:dyDescent="0.25">
      <c r="B12" s="3">
        <v>2013</v>
      </c>
      <c r="C12" s="3">
        <v>8</v>
      </c>
      <c r="D12" s="3">
        <v>8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3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9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1"/>
        <v>30</v>
      </c>
    </row>
    <row r="13" spans="2:29" x14ac:dyDescent="0.25">
      <c r="B13" s="3">
        <v>2015</v>
      </c>
      <c r="C13" s="3">
        <v>3</v>
      </c>
      <c r="D13" s="3">
        <v>10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8</v>
      </c>
      <c r="O13" s="3">
        <v>0</v>
      </c>
      <c r="P13" s="3">
        <v>0</v>
      </c>
      <c r="Q13" s="3">
        <v>14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1"/>
        <v>35</v>
      </c>
    </row>
    <row r="14" spans="2:29" x14ac:dyDescent="0.25">
      <c r="B14" s="3">
        <v>2016</v>
      </c>
      <c r="C14" s="3">
        <v>0</v>
      </c>
      <c r="D14" s="3">
        <v>9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22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1"/>
        <v>31</v>
      </c>
    </row>
    <row r="15" spans="2:29" x14ac:dyDescent="0.25">
      <c r="B15" s="3">
        <v>2017</v>
      </c>
      <c r="C15" s="3">
        <v>0</v>
      </c>
      <c r="D15" s="3">
        <v>8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16</v>
      </c>
      <c r="O15" s="3">
        <v>0</v>
      </c>
      <c r="P15" s="3">
        <v>0</v>
      </c>
      <c r="Q15" s="3">
        <v>2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f t="shared" si="1"/>
        <v>26</v>
      </c>
    </row>
    <row r="16" spans="2:29" x14ac:dyDescent="0.25">
      <c r="B16" s="3">
        <v>2019</v>
      </c>
      <c r="C16" s="3">
        <v>0</v>
      </c>
      <c r="D16" s="3">
        <v>10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8</v>
      </c>
      <c r="O16" s="3">
        <v>0</v>
      </c>
      <c r="P16" s="3">
        <v>0</v>
      </c>
      <c r="Q16" s="3">
        <v>1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19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5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5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2</v>
      </c>
    </row>
    <row r="19" spans="2:25" x14ac:dyDescent="0.25">
      <c r="B19" s="5"/>
      <c r="C19" s="5">
        <f>SUM(C4:C18)</f>
        <v>42</v>
      </c>
      <c r="D19" s="5">
        <f t="shared" ref="D19:Y19" si="2">SUM(D4:D18)</f>
        <v>69</v>
      </c>
      <c r="E19" s="5">
        <f t="shared" si="2"/>
        <v>6</v>
      </c>
      <c r="F19" s="5">
        <f t="shared" si="2"/>
        <v>0</v>
      </c>
      <c r="G19" s="5">
        <f t="shared" si="2"/>
        <v>25</v>
      </c>
      <c r="H19" s="5">
        <f t="shared" si="2"/>
        <v>0</v>
      </c>
      <c r="I19" s="5">
        <f t="shared" si="2"/>
        <v>0</v>
      </c>
      <c r="J19" s="5">
        <f t="shared" si="2"/>
        <v>2</v>
      </c>
      <c r="K19" s="5">
        <f t="shared" si="2"/>
        <v>3</v>
      </c>
      <c r="L19" s="5">
        <f t="shared" si="2"/>
        <v>0</v>
      </c>
      <c r="M19" s="5">
        <f t="shared" si="2"/>
        <v>18</v>
      </c>
      <c r="N19" s="5">
        <f t="shared" si="2"/>
        <v>83</v>
      </c>
      <c r="O19" s="5">
        <f t="shared" si="2"/>
        <v>5</v>
      </c>
      <c r="P19" s="5">
        <f t="shared" si="2"/>
        <v>6</v>
      </c>
      <c r="Q19" s="5">
        <f t="shared" si="2"/>
        <v>47</v>
      </c>
      <c r="R19" s="5">
        <f t="shared" si="2"/>
        <v>9</v>
      </c>
      <c r="S19" s="5">
        <f t="shared" si="2"/>
        <v>0</v>
      </c>
      <c r="T19" s="5">
        <f t="shared" si="2"/>
        <v>0</v>
      </c>
      <c r="U19" s="5">
        <f t="shared" si="2"/>
        <v>6</v>
      </c>
      <c r="V19" s="5">
        <f t="shared" si="2"/>
        <v>0</v>
      </c>
      <c r="W19" s="5">
        <f t="shared" si="2"/>
        <v>0</v>
      </c>
      <c r="X19" s="5">
        <f t="shared" si="2"/>
        <v>4</v>
      </c>
      <c r="Y19" s="5">
        <f t="shared" si="2"/>
        <v>325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139</v>
      </c>
      <c r="D23" s="6">
        <f>F19+G19+H19+I19+J19+K19</f>
        <v>30</v>
      </c>
      <c r="E23" s="6">
        <f>N19+O19+P19+Q19</f>
        <v>141</v>
      </c>
      <c r="F23" s="6">
        <f>R19+S19+T19+U19</f>
        <v>15</v>
      </c>
      <c r="G23" s="6">
        <f>V19</f>
        <v>0</v>
      </c>
      <c r="H23" s="5">
        <f>SUM(C23:G23)</f>
        <v>325</v>
      </c>
    </row>
    <row r="24" spans="2:25" x14ac:dyDescent="0.25">
      <c r="B24" s="14" t="s">
        <v>66</v>
      </c>
      <c r="C24" s="7">
        <f>(C23/$H$23)*100</f>
        <v>42.769230769230774</v>
      </c>
      <c r="D24" s="7">
        <f t="shared" ref="D24:G24" si="3">(D23/$H$23)*100</f>
        <v>9.2307692307692317</v>
      </c>
      <c r="E24" s="7">
        <f t="shared" si="3"/>
        <v>43.38461538461538</v>
      </c>
      <c r="F24" s="7">
        <f t="shared" si="3"/>
        <v>4.6153846153846159</v>
      </c>
      <c r="G24" s="7">
        <f t="shared" si="3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17</v>
      </c>
      <c r="D26" s="6">
        <v>25</v>
      </c>
      <c r="E26" s="6">
        <v>15</v>
      </c>
      <c r="F26" s="6">
        <v>34</v>
      </c>
      <c r="G26" s="6"/>
      <c r="H26" s="5">
        <v>27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C27"/>
  <sheetViews>
    <sheetView workbookViewId="0">
      <selection activeCell="I10" sqref="I10"/>
    </sheetView>
  </sheetViews>
  <sheetFormatPr defaultColWidth="9.140625" defaultRowHeight="15" x14ac:dyDescent="0.25"/>
  <cols>
    <col min="1" max="1" width="4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21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21</v>
      </c>
    </row>
    <row r="4" spans="2:29" x14ac:dyDescent="0.25">
      <c r="B4" s="3">
        <v>2003</v>
      </c>
      <c r="C4" s="3">
        <v>11</v>
      </c>
      <c r="D4" s="3">
        <v>16</v>
      </c>
      <c r="E4" s="3">
        <v>33</v>
      </c>
      <c r="F4" s="3">
        <v>33</v>
      </c>
      <c r="G4" s="3">
        <v>47</v>
      </c>
      <c r="H4" s="3">
        <v>23</v>
      </c>
      <c r="I4" s="3">
        <v>24</v>
      </c>
      <c r="J4" s="3">
        <v>8</v>
      </c>
      <c r="K4" s="3">
        <v>0</v>
      </c>
      <c r="L4" s="3">
        <v>6</v>
      </c>
      <c r="M4" s="3">
        <v>14</v>
      </c>
      <c r="N4" s="3">
        <v>53</v>
      </c>
      <c r="O4" s="3">
        <v>47</v>
      </c>
      <c r="P4" s="3">
        <v>34</v>
      </c>
      <c r="Q4" s="3">
        <v>32</v>
      </c>
      <c r="R4" s="3">
        <v>30</v>
      </c>
      <c r="S4" s="3">
        <v>18</v>
      </c>
      <c r="T4" s="3">
        <v>26</v>
      </c>
      <c r="U4" s="3">
        <v>44</v>
      </c>
      <c r="V4" s="3">
        <v>29</v>
      </c>
      <c r="W4" s="3">
        <v>14</v>
      </c>
      <c r="X4" s="3">
        <v>20</v>
      </c>
      <c r="Y4" s="3">
        <f>SUM(C4:X4)</f>
        <v>562</v>
      </c>
      <c r="AA4" s="13">
        <v>1</v>
      </c>
      <c r="AB4" s="6" t="s">
        <v>7</v>
      </c>
      <c r="AC4" s="3">
        <v>680</v>
      </c>
    </row>
    <row r="5" spans="2:29" x14ac:dyDescent="0.25">
      <c r="B5" s="3">
        <v>2004</v>
      </c>
      <c r="C5" s="3">
        <v>4</v>
      </c>
      <c r="D5" s="3">
        <v>0</v>
      </c>
      <c r="E5" s="3">
        <v>23</v>
      </c>
      <c r="F5" s="3">
        <v>33</v>
      </c>
      <c r="G5" s="3">
        <v>34</v>
      </c>
      <c r="H5" s="3">
        <v>28</v>
      </c>
      <c r="I5" s="3">
        <v>9</v>
      </c>
      <c r="J5" s="3">
        <v>21</v>
      </c>
      <c r="K5" s="3">
        <v>0</v>
      </c>
      <c r="L5" s="3">
        <v>27</v>
      </c>
      <c r="M5" s="3">
        <v>27</v>
      </c>
      <c r="N5" s="3">
        <v>50</v>
      </c>
      <c r="O5" s="3">
        <v>48</v>
      </c>
      <c r="P5" s="3">
        <v>54</v>
      </c>
      <c r="Q5" s="3">
        <v>47</v>
      </c>
      <c r="R5" s="3">
        <v>1</v>
      </c>
      <c r="S5" s="3">
        <v>16</v>
      </c>
      <c r="T5" s="3">
        <v>21</v>
      </c>
      <c r="U5" s="3">
        <v>26</v>
      </c>
      <c r="V5" s="3">
        <v>27</v>
      </c>
      <c r="W5" s="3">
        <v>17</v>
      </c>
      <c r="X5" s="3">
        <v>23</v>
      </c>
      <c r="Y5" s="3">
        <f t="shared" ref="Y5:Y15" si="0">SUM(C5:X5)</f>
        <v>536</v>
      </c>
      <c r="AA5" s="13">
        <v>2</v>
      </c>
      <c r="AB5" s="6" t="s">
        <v>8</v>
      </c>
      <c r="AC5" s="3">
        <v>501</v>
      </c>
    </row>
    <row r="6" spans="2:29" x14ac:dyDescent="0.25">
      <c r="B6" s="3">
        <v>2005</v>
      </c>
      <c r="C6" s="3">
        <v>9</v>
      </c>
      <c r="D6" s="3">
        <v>19</v>
      </c>
      <c r="E6" s="3">
        <v>31</v>
      </c>
      <c r="F6" s="3">
        <v>50</v>
      </c>
      <c r="G6" s="3">
        <v>44</v>
      </c>
      <c r="H6" s="3">
        <v>8</v>
      </c>
      <c r="I6" s="3">
        <v>13</v>
      </c>
      <c r="J6" s="3">
        <v>0</v>
      </c>
      <c r="K6" s="3">
        <v>26</v>
      </c>
      <c r="L6" s="3">
        <v>23</v>
      </c>
      <c r="M6" s="3">
        <v>17</v>
      </c>
      <c r="N6" s="3">
        <v>37</v>
      </c>
      <c r="O6" s="3">
        <v>56</v>
      </c>
      <c r="P6" s="3">
        <v>19</v>
      </c>
      <c r="Q6" s="3">
        <v>27</v>
      </c>
      <c r="R6" s="3">
        <v>20</v>
      </c>
      <c r="S6" s="3">
        <v>17</v>
      </c>
      <c r="T6" s="3">
        <v>35</v>
      </c>
      <c r="U6" s="3">
        <v>26</v>
      </c>
      <c r="V6" s="3">
        <v>19</v>
      </c>
      <c r="W6" s="3">
        <v>1</v>
      </c>
      <c r="X6" s="3">
        <v>26</v>
      </c>
      <c r="Y6" s="3">
        <f t="shared" si="0"/>
        <v>523</v>
      </c>
      <c r="AA6" s="13">
        <v>3</v>
      </c>
      <c r="AB6" s="6" t="s">
        <v>9</v>
      </c>
      <c r="AC6" s="3">
        <v>414</v>
      </c>
    </row>
    <row r="7" spans="2:29" x14ac:dyDescent="0.25">
      <c r="B7" s="3">
        <v>2007</v>
      </c>
      <c r="C7" s="3">
        <v>7</v>
      </c>
      <c r="D7" s="3">
        <v>5</v>
      </c>
      <c r="E7" s="3">
        <v>19</v>
      </c>
      <c r="F7" s="3">
        <v>47</v>
      </c>
      <c r="G7" s="3">
        <v>35</v>
      </c>
      <c r="H7" s="3">
        <v>6</v>
      </c>
      <c r="I7" s="3">
        <v>5</v>
      </c>
      <c r="J7" s="3">
        <v>12</v>
      </c>
      <c r="K7" s="3">
        <v>41</v>
      </c>
      <c r="L7" s="3">
        <v>0</v>
      </c>
      <c r="M7" s="3">
        <v>37</v>
      </c>
      <c r="N7" s="3">
        <v>59</v>
      </c>
      <c r="O7" s="3">
        <v>64</v>
      </c>
      <c r="P7" s="3">
        <v>45</v>
      </c>
      <c r="Q7" s="3">
        <v>34</v>
      </c>
      <c r="R7" s="3">
        <v>24</v>
      </c>
      <c r="S7" s="3">
        <v>15</v>
      </c>
      <c r="T7" s="3">
        <v>19</v>
      </c>
      <c r="U7" s="3">
        <v>23</v>
      </c>
      <c r="V7" s="3">
        <v>31</v>
      </c>
      <c r="W7" s="3">
        <v>17</v>
      </c>
      <c r="X7" s="3">
        <v>25</v>
      </c>
      <c r="Y7" s="3">
        <f t="shared" si="0"/>
        <v>570</v>
      </c>
      <c r="AA7" s="13">
        <v>4</v>
      </c>
      <c r="AB7" s="6">
        <v>800</v>
      </c>
      <c r="AC7" s="3">
        <v>356</v>
      </c>
    </row>
    <row r="8" spans="2:29" x14ac:dyDescent="0.25">
      <c r="B8" s="3">
        <v>2008</v>
      </c>
      <c r="C8" s="3">
        <v>5</v>
      </c>
      <c r="D8" s="3">
        <v>9</v>
      </c>
      <c r="E8" s="3">
        <v>36</v>
      </c>
      <c r="F8" s="3">
        <v>32</v>
      </c>
      <c r="G8" s="3">
        <v>6</v>
      </c>
      <c r="H8" s="3">
        <v>16</v>
      </c>
      <c r="I8" s="3">
        <v>23</v>
      </c>
      <c r="J8" s="3">
        <v>13</v>
      </c>
      <c r="K8" s="3">
        <v>43</v>
      </c>
      <c r="L8" s="3">
        <v>0</v>
      </c>
      <c r="M8" s="3">
        <v>29</v>
      </c>
      <c r="N8" s="3">
        <v>63</v>
      </c>
      <c r="O8" s="3">
        <v>78</v>
      </c>
      <c r="P8" s="3">
        <v>30</v>
      </c>
      <c r="Q8" s="3">
        <v>42</v>
      </c>
      <c r="R8" s="3">
        <v>34</v>
      </c>
      <c r="S8" s="3">
        <v>12</v>
      </c>
      <c r="T8" s="3">
        <v>7</v>
      </c>
      <c r="U8" s="3">
        <v>28</v>
      </c>
      <c r="V8" s="3">
        <v>47</v>
      </c>
      <c r="W8" s="3">
        <v>16</v>
      </c>
      <c r="X8" s="3">
        <v>29</v>
      </c>
      <c r="Y8" s="3">
        <f t="shared" si="0"/>
        <v>598</v>
      </c>
      <c r="AA8" s="13">
        <v>5</v>
      </c>
      <c r="AB8" s="6" t="s">
        <v>10</v>
      </c>
      <c r="AC8" s="3">
        <v>332</v>
      </c>
    </row>
    <row r="9" spans="2:29" x14ac:dyDescent="0.25">
      <c r="B9" s="3">
        <v>2009</v>
      </c>
      <c r="C9" s="3">
        <v>0</v>
      </c>
      <c r="D9" s="3">
        <v>2</v>
      </c>
      <c r="E9" s="3">
        <v>31</v>
      </c>
      <c r="F9" s="3">
        <v>32</v>
      </c>
      <c r="G9" s="3">
        <v>9</v>
      </c>
      <c r="H9" s="3">
        <v>0</v>
      </c>
      <c r="I9" s="3">
        <v>8</v>
      </c>
      <c r="J9" s="3">
        <v>19</v>
      </c>
      <c r="K9" s="3">
        <v>28</v>
      </c>
      <c r="L9" s="3">
        <v>1</v>
      </c>
      <c r="M9" s="3">
        <v>18</v>
      </c>
      <c r="N9" s="3">
        <v>56</v>
      </c>
      <c r="O9" s="3">
        <v>48</v>
      </c>
      <c r="P9" s="3">
        <v>31</v>
      </c>
      <c r="Q9" s="3">
        <v>35</v>
      </c>
      <c r="R9" s="3">
        <v>19</v>
      </c>
      <c r="S9" s="3">
        <v>20</v>
      </c>
      <c r="T9" s="3">
        <v>30</v>
      </c>
      <c r="U9" s="3">
        <v>18</v>
      </c>
      <c r="V9" s="3">
        <v>35</v>
      </c>
      <c r="W9" s="3">
        <v>13</v>
      </c>
      <c r="X9" s="3">
        <v>22</v>
      </c>
      <c r="Y9" s="3">
        <f t="shared" si="0"/>
        <v>475</v>
      </c>
      <c r="AC9" s="3">
        <f>SUM(AC4:AC8)</f>
        <v>2283</v>
      </c>
    </row>
    <row r="10" spans="2:29" x14ac:dyDescent="0.25">
      <c r="B10" s="3">
        <v>2011</v>
      </c>
      <c r="C10" s="3">
        <v>0</v>
      </c>
      <c r="D10" s="3">
        <v>3</v>
      </c>
      <c r="E10" s="3">
        <v>31</v>
      </c>
      <c r="F10" s="3">
        <v>51</v>
      </c>
      <c r="G10" s="3">
        <v>3</v>
      </c>
      <c r="H10" s="3">
        <v>10</v>
      </c>
      <c r="I10" s="3">
        <v>0</v>
      </c>
      <c r="J10" s="3">
        <v>0</v>
      </c>
      <c r="K10" s="3">
        <v>22</v>
      </c>
      <c r="L10" s="3">
        <v>12</v>
      </c>
      <c r="M10" s="3">
        <v>32</v>
      </c>
      <c r="N10" s="3">
        <v>76</v>
      </c>
      <c r="O10" s="3">
        <v>30</v>
      </c>
      <c r="P10" s="3">
        <v>40</v>
      </c>
      <c r="Q10" s="3">
        <v>10</v>
      </c>
      <c r="R10" s="3">
        <v>31</v>
      </c>
      <c r="S10" s="3">
        <v>6</v>
      </c>
      <c r="T10" s="3">
        <v>29</v>
      </c>
      <c r="U10" s="3">
        <v>28</v>
      </c>
      <c r="V10" s="3">
        <v>35</v>
      </c>
      <c r="W10" s="3">
        <v>11</v>
      </c>
      <c r="X10" s="3">
        <v>27</v>
      </c>
      <c r="Y10" s="3">
        <f t="shared" si="0"/>
        <v>487</v>
      </c>
      <c r="AC10" s="27">
        <f>AC9/Y19</f>
        <v>0.43205904617713853</v>
      </c>
    </row>
    <row r="11" spans="2:29" x14ac:dyDescent="0.25">
      <c r="B11" s="3">
        <v>2012</v>
      </c>
      <c r="C11" s="3">
        <v>0</v>
      </c>
      <c r="D11" s="3">
        <v>5</v>
      </c>
      <c r="E11" s="3">
        <v>14</v>
      </c>
      <c r="F11" s="3">
        <v>48</v>
      </c>
      <c r="G11" s="3">
        <v>23</v>
      </c>
      <c r="H11" s="3">
        <v>12</v>
      </c>
      <c r="I11" s="3">
        <v>0</v>
      </c>
      <c r="J11" s="3">
        <v>25</v>
      </c>
      <c r="K11" s="3">
        <v>18</v>
      </c>
      <c r="L11" s="3">
        <v>17</v>
      </c>
      <c r="M11" s="3">
        <v>20</v>
      </c>
      <c r="N11" s="3">
        <v>60</v>
      </c>
      <c r="O11" s="3">
        <v>39</v>
      </c>
      <c r="P11" s="3">
        <v>47</v>
      </c>
      <c r="Q11" s="3">
        <v>24</v>
      </c>
      <c r="R11" s="3">
        <v>34</v>
      </c>
      <c r="S11" s="3">
        <v>17</v>
      </c>
      <c r="T11" s="3">
        <v>35</v>
      </c>
      <c r="U11" s="3">
        <v>7</v>
      </c>
      <c r="V11" s="3">
        <v>33</v>
      </c>
      <c r="W11" s="3">
        <v>5</v>
      </c>
      <c r="X11" s="3">
        <v>27</v>
      </c>
      <c r="Y11" s="3">
        <f t="shared" si="0"/>
        <v>510</v>
      </c>
    </row>
    <row r="12" spans="2:29" x14ac:dyDescent="0.25">
      <c r="B12" s="3">
        <v>2013</v>
      </c>
      <c r="C12" s="3">
        <v>0</v>
      </c>
      <c r="D12" s="3">
        <v>0</v>
      </c>
      <c r="E12" s="3">
        <v>24</v>
      </c>
      <c r="F12" s="3">
        <v>30</v>
      </c>
      <c r="G12" s="3">
        <v>20</v>
      </c>
      <c r="H12" s="3">
        <v>8</v>
      </c>
      <c r="I12" s="3">
        <v>0</v>
      </c>
      <c r="J12" s="3">
        <v>0</v>
      </c>
      <c r="K12" s="3">
        <v>5</v>
      </c>
      <c r="L12" s="3">
        <v>30</v>
      </c>
      <c r="M12" s="3">
        <v>11</v>
      </c>
      <c r="N12" s="3">
        <v>61</v>
      </c>
      <c r="O12" s="3">
        <v>47</v>
      </c>
      <c r="P12" s="3">
        <v>50</v>
      </c>
      <c r="Q12" s="3">
        <v>46</v>
      </c>
      <c r="R12" s="3">
        <v>26</v>
      </c>
      <c r="S12" s="3">
        <v>12</v>
      </c>
      <c r="T12" s="3">
        <v>49</v>
      </c>
      <c r="U12" s="3">
        <v>38</v>
      </c>
      <c r="V12" s="3">
        <v>10</v>
      </c>
      <c r="W12" s="3">
        <v>12</v>
      </c>
      <c r="X12" s="3">
        <v>30</v>
      </c>
      <c r="Y12" s="3">
        <f t="shared" si="0"/>
        <v>509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7</v>
      </c>
      <c r="H13" s="3">
        <v>0</v>
      </c>
      <c r="I13" s="3">
        <v>0</v>
      </c>
      <c r="J13" s="3">
        <v>2</v>
      </c>
      <c r="K13" s="3">
        <v>0</v>
      </c>
      <c r="L13" s="3">
        <v>20</v>
      </c>
      <c r="M13" s="3">
        <v>22</v>
      </c>
      <c r="N13" s="3">
        <v>42</v>
      </c>
      <c r="O13" s="3">
        <v>4</v>
      </c>
      <c r="P13" s="3">
        <v>28</v>
      </c>
      <c r="Q13" s="3">
        <v>32</v>
      </c>
      <c r="R13" s="3">
        <v>1</v>
      </c>
      <c r="S13" s="3">
        <v>2</v>
      </c>
      <c r="T13" s="3">
        <v>12</v>
      </c>
      <c r="U13" s="3">
        <v>0</v>
      </c>
      <c r="V13" s="3">
        <v>13</v>
      </c>
      <c r="W13" s="3">
        <v>10</v>
      </c>
      <c r="X13" s="3">
        <v>22</v>
      </c>
      <c r="Y13" s="3">
        <f t="shared" si="0"/>
        <v>217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8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8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15</v>
      </c>
      <c r="M15" s="3">
        <v>0</v>
      </c>
      <c r="N15" s="3">
        <v>43</v>
      </c>
      <c r="O15" s="3">
        <v>9</v>
      </c>
      <c r="P15" s="3">
        <v>28</v>
      </c>
      <c r="Q15" s="3">
        <v>0</v>
      </c>
      <c r="R15" s="3">
        <v>0</v>
      </c>
      <c r="S15" s="3">
        <v>0</v>
      </c>
      <c r="T15" s="3">
        <v>27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122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15</v>
      </c>
      <c r="M16" s="3">
        <v>0</v>
      </c>
      <c r="N16" s="3">
        <v>45</v>
      </c>
      <c r="O16" s="3">
        <v>16</v>
      </c>
      <c r="P16" s="3">
        <v>0</v>
      </c>
      <c r="Q16" s="3">
        <v>3</v>
      </c>
      <c r="R16" s="3">
        <v>0</v>
      </c>
      <c r="S16" s="3">
        <v>0</v>
      </c>
      <c r="T16" s="3">
        <v>7</v>
      </c>
      <c r="U16" s="3">
        <v>0</v>
      </c>
      <c r="V16" s="3">
        <v>13</v>
      </c>
      <c r="W16" s="3">
        <v>0</v>
      </c>
      <c r="X16" s="3">
        <v>0</v>
      </c>
      <c r="Y16" s="3">
        <v>99</v>
      </c>
    </row>
    <row r="17" spans="1:26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35</v>
      </c>
      <c r="O17" s="3">
        <v>15</v>
      </c>
      <c r="P17" s="3">
        <v>0</v>
      </c>
      <c r="Q17" s="3">
        <v>0</v>
      </c>
      <c r="R17" s="3">
        <v>0</v>
      </c>
      <c r="S17" s="3">
        <v>0</v>
      </c>
      <c r="T17" s="3">
        <v>9</v>
      </c>
      <c r="U17" s="3">
        <v>0</v>
      </c>
      <c r="V17" s="3">
        <v>9</v>
      </c>
      <c r="W17" s="3">
        <v>0</v>
      </c>
      <c r="X17" s="3">
        <v>0</v>
      </c>
      <c r="Y17" s="3">
        <v>68</v>
      </c>
    </row>
    <row r="18" spans="1:26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</row>
    <row r="19" spans="1:26" x14ac:dyDescent="0.25">
      <c r="A19" s="5"/>
      <c r="B19" s="5"/>
      <c r="C19" s="5">
        <f>SUM(C4:C18)</f>
        <v>36</v>
      </c>
      <c r="D19" s="5">
        <f t="shared" ref="D19:Y19" si="1">SUM(D4:D18)</f>
        <v>59</v>
      </c>
      <c r="E19" s="5">
        <f t="shared" si="1"/>
        <v>242</v>
      </c>
      <c r="F19" s="5">
        <f t="shared" si="1"/>
        <v>356</v>
      </c>
      <c r="G19" s="5">
        <f t="shared" si="1"/>
        <v>228</v>
      </c>
      <c r="H19" s="5">
        <f t="shared" si="1"/>
        <v>111</v>
      </c>
      <c r="I19" s="5">
        <f t="shared" si="1"/>
        <v>82</v>
      </c>
      <c r="J19" s="5">
        <f t="shared" si="1"/>
        <v>100</v>
      </c>
      <c r="K19" s="5">
        <f t="shared" si="1"/>
        <v>183</v>
      </c>
      <c r="L19" s="5">
        <f t="shared" si="1"/>
        <v>166</v>
      </c>
      <c r="M19" s="5">
        <f t="shared" si="1"/>
        <v>227</v>
      </c>
      <c r="N19" s="5">
        <f t="shared" si="1"/>
        <v>680</v>
      </c>
      <c r="O19" s="5">
        <f t="shared" si="1"/>
        <v>501</v>
      </c>
      <c r="P19" s="5">
        <f t="shared" si="1"/>
        <v>414</v>
      </c>
      <c r="Q19" s="5">
        <f t="shared" si="1"/>
        <v>332</v>
      </c>
      <c r="R19" s="5">
        <f t="shared" si="1"/>
        <v>220</v>
      </c>
      <c r="S19" s="5">
        <f t="shared" si="1"/>
        <v>135</v>
      </c>
      <c r="T19" s="5">
        <f t="shared" si="1"/>
        <v>306</v>
      </c>
      <c r="U19" s="5">
        <f t="shared" si="1"/>
        <v>238</v>
      </c>
      <c r="V19" s="5">
        <f t="shared" si="1"/>
        <v>301</v>
      </c>
      <c r="W19" s="5">
        <f t="shared" si="1"/>
        <v>116</v>
      </c>
      <c r="X19" s="5">
        <f t="shared" si="1"/>
        <v>251</v>
      </c>
      <c r="Y19" s="5">
        <f t="shared" si="1"/>
        <v>5284</v>
      </c>
      <c r="Z19" s="5"/>
    </row>
    <row r="21" spans="1:26" x14ac:dyDescent="0.25">
      <c r="J21" s="3">
        <f>R19+GER!R19+GBR!R19++FRA!R19+POL!R19+UKR!R19+BLR!R19+ESP!R19+CZE!R19+ITA!R19+NED!R19+SWE!R19+GRE!R19+FIN!R19+ROU!R19+TUR!R19+POR!R19+HUN!R19+EST!R19+NOR!R19+SUI!R19+SLO!R19+CRO!R19+LAT!R19+LTU!R19+BUL!R19+SVK!R19+SRB!R19+IRL!R19+DEN!R19+CYP!R19+AUT!R19+MDA!R19+ISR!R19+AZE!R19+BIH!R19+ISL!R19+ALB!R19+LUX!R19+MNE!R19+GEO!R19+BEL!R19</f>
        <v>1941</v>
      </c>
      <c r="K21" s="3">
        <f>S19+GER!S19+GBR!S19++FRA!S19+POL!S19+UKR!S19+BLR!S19+ESP!S19+CZE!S19+ITA!S19+NED!S19+SWE!S19+GRE!S19+FIN!S19+ROU!S19+TUR!S19+POR!S19+HUN!S19+EST!S19+NOR!S19+SUI!S19+SLO!S19+CRO!S19+LAT!S19+LTU!S19+BUL!S19+SVK!S19+SRB!S19+IRL!S19+DEN!S19+CYP!S19+AUT!S19+MDA!S19+ISR!S19+AZE!S19+BIH!S19+ISL!S19+ALB!S19+LUX!S19+MNE!S19+GEO!S19+BEL!S19</f>
        <v>2629</v>
      </c>
      <c r="L21" s="3">
        <f>T19+GER!T19+GBR!T19++FRA!T19+POL!T19+UKR!T19+BLR!T19+ESP!T19+CZE!T19+ITA!T19+NED!T19+SWE!T19+GRE!T19+FIN!T19+ROU!T19+TUR!T19+POR!T19+HUN!T19+EST!T19+NOR!T19+SUI!T19+SLO!T19+CRO!T19+LAT!T19+LTU!T19+BUL!T19+SVK!T19+SRB!T19+IRL!T19+DEN!T19+CYP!T19+AUT!T19+MDA!T19+ISR!T19+AZE!T19+BIH!T19+ISL!T19+ALB!T19+LUX!T19+MNE!T19+GEO!T19+BEL!T19</f>
        <v>2967</v>
      </c>
      <c r="M21" s="3">
        <f>U19+GER!U19+GBR!U19++FRA!U19+POL!U19+UKR!U19+BLR!U19+ESP!U19+CZE!U19+ITA!U19+NED!U19+SWE!U19+GRE!U19+FIN!U19+ROU!U19+TUR!U19+POR!U19+HUN!U19+EST!U19+NOR!U19+SUI!U19+SLO!U19+CRO!U19+LAT!U19+LTU!U19+BUL!U19+SVK!U19+SRB!U19+IRL!U19+DEN!U19+CYP!U19+AUT!U19+MDA!U19+ISR!U19+AZE!U19+BIH!U19+ISL!U19+ALB!U19+LUX!U19+MNE!U19+GEO!U19+BEL!U19</f>
        <v>2845</v>
      </c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1097</v>
      </c>
      <c r="D23" s="6">
        <f>F19+G19+H19+I19+J19+K19</f>
        <v>1060</v>
      </c>
      <c r="E23" s="6">
        <f>N19+O19+P19+Q19</f>
        <v>1927</v>
      </c>
      <c r="F23" s="6">
        <f>R19+S19+T19+U19</f>
        <v>899</v>
      </c>
      <c r="G23" s="6">
        <f>V19</f>
        <v>301</v>
      </c>
      <c r="H23" s="5">
        <f>SUM(C23:G23)</f>
        <v>5284</v>
      </c>
    </row>
    <row r="24" spans="1:26" x14ac:dyDescent="0.25">
      <c r="B24" s="14" t="s">
        <v>66</v>
      </c>
      <c r="C24" s="7">
        <f>(C23/$H$23)*100</f>
        <v>20.760787282361846</v>
      </c>
      <c r="D24" s="7">
        <f t="shared" ref="D24:G24" si="2">(D23/$H$23)*100</f>
        <v>20.060560181680547</v>
      </c>
      <c r="E24" s="7">
        <f t="shared" si="2"/>
        <v>36.468584405753219</v>
      </c>
      <c r="F24" s="7">
        <f t="shared" si="2"/>
        <v>17.013626040878123</v>
      </c>
      <c r="G24" s="7">
        <f t="shared" si="2"/>
        <v>5.6964420893262684</v>
      </c>
      <c r="H24" s="5"/>
    </row>
    <row r="25" spans="1:26" x14ac:dyDescent="0.25">
      <c r="H25" s="5"/>
    </row>
    <row r="26" spans="1:26" x14ac:dyDescent="0.25">
      <c r="B26" s="14" t="s">
        <v>70</v>
      </c>
      <c r="C26" s="6">
        <v>3</v>
      </c>
      <c r="D26" s="6">
        <v>2</v>
      </c>
      <c r="E26" s="6">
        <v>1</v>
      </c>
      <c r="F26" s="6">
        <v>3</v>
      </c>
      <c r="G26" s="6">
        <v>2</v>
      </c>
      <c r="H26" s="5">
        <v>1</v>
      </c>
    </row>
    <row r="27" spans="1:26" x14ac:dyDescent="0.25">
      <c r="H27" s="5"/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AC26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47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47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9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9</v>
      </c>
      <c r="AA4" s="13">
        <v>1</v>
      </c>
      <c r="AB4" s="6" t="s">
        <v>9</v>
      </c>
      <c r="AC4" s="3">
        <v>84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11</v>
      </c>
      <c r="K5" s="3">
        <v>0</v>
      </c>
      <c r="L5" s="3">
        <v>0</v>
      </c>
      <c r="M5" s="3">
        <v>0</v>
      </c>
      <c r="N5" s="3">
        <v>7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18</v>
      </c>
      <c r="AA5" s="13">
        <v>2</v>
      </c>
      <c r="AB5" s="6" t="s">
        <v>11</v>
      </c>
      <c r="AC5" s="3">
        <v>50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8</v>
      </c>
      <c r="O6" s="3">
        <v>0</v>
      </c>
      <c r="P6" s="3">
        <v>0</v>
      </c>
      <c r="Q6" s="3">
        <v>0</v>
      </c>
      <c r="R6" s="3">
        <v>0</v>
      </c>
      <c r="S6" s="3">
        <v>10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ref="Y6:Y15" si="0">SUM(C6:X6)</f>
        <v>18</v>
      </c>
      <c r="AA6" s="13">
        <v>3</v>
      </c>
      <c r="AB6" s="6" t="s">
        <v>12</v>
      </c>
      <c r="AC6" s="3">
        <v>27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4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4</v>
      </c>
      <c r="AA7" s="13">
        <v>4</v>
      </c>
      <c r="AB7" s="6" t="s">
        <v>10</v>
      </c>
      <c r="AC7" s="3">
        <v>24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4</v>
      </c>
      <c r="R8" s="3">
        <v>0</v>
      </c>
      <c r="S8" s="3">
        <v>4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8</v>
      </c>
      <c r="AA8" s="13">
        <v>5</v>
      </c>
      <c r="AB8" s="6" t="s">
        <v>3</v>
      </c>
      <c r="AC8" s="3">
        <v>20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13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13</v>
      </c>
      <c r="AC9" s="3">
        <f>SUM(AC4:AC8)</f>
        <v>205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7</v>
      </c>
      <c r="R10" s="3">
        <v>6</v>
      </c>
      <c r="S10" s="3">
        <v>10</v>
      </c>
      <c r="T10" s="3">
        <v>0</v>
      </c>
      <c r="U10" s="3">
        <v>0</v>
      </c>
      <c r="V10" s="3">
        <v>11</v>
      </c>
      <c r="W10" s="3">
        <v>0</v>
      </c>
      <c r="X10" s="3">
        <v>0</v>
      </c>
      <c r="Y10" s="3">
        <f t="shared" si="0"/>
        <v>34</v>
      </c>
      <c r="AC10" s="27">
        <f>AC9/Y19</f>
        <v>0.77358490566037741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3</v>
      </c>
      <c r="N11" s="3">
        <v>0</v>
      </c>
      <c r="O11" s="3">
        <v>0</v>
      </c>
      <c r="P11" s="3">
        <v>6</v>
      </c>
      <c r="Q11" s="3">
        <v>0</v>
      </c>
      <c r="R11" s="3">
        <v>10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19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14</v>
      </c>
      <c r="N12" s="3">
        <v>0</v>
      </c>
      <c r="O12" s="3">
        <v>0</v>
      </c>
      <c r="P12" s="3">
        <v>14</v>
      </c>
      <c r="Q12" s="3">
        <v>0</v>
      </c>
      <c r="R12" s="3">
        <v>7</v>
      </c>
      <c r="S12" s="3">
        <v>3</v>
      </c>
      <c r="T12" s="3">
        <v>0</v>
      </c>
      <c r="U12" s="3">
        <v>8</v>
      </c>
      <c r="V12" s="3">
        <v>3</v>
      </c>
      <c r="W12" s="3">
        <v>0</v>
      </c>
      <c r="X12" s="3">
        <v>0</v>
      </c>
      <c r="Y12" s="3">
        <f t="shared" si="0"/>
        <v>49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14</v>
      </c>
      <c r="Q13" s="3">
        <v>0</v>
      </c>
      <c r="R13" s="3">
        <v>10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26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14</v>
      </c>
      <c r="Q14" s="3">
        <v>0</v>
      </c>
      <c r="R14" s="3">
        <v>2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16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13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13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5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5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13</v>
      </c>
      <c r="Q17" s="3">
        <v>0</v>
      </c>
      <c r="R17" s="3">
        <v>10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23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10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10</v>
      </c>
    </row>
    <row r="19" spans="2:25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0</v>
      </c>
      <c r="G19" s="5">
        <f t="shared" si="1"/>
        <v>6</v>
      </c>
      <c r="H19" s="5">
        <f t="shared" si="1"/>
        <v>0</v>
      </c>
      <c r="I19" s="5">
        <f t="shared" si="1"/>
        <v>0</v>
      </c>
      <c r="J19" s="5">
        <f t="shared" si="1"/>
        <v>20</v>
      </c>
      <c r="K19" s="5">
        <f t="shared" si="1"/>
        <v>0</v>
      </c>
      <c r="L19" s="5">
        <f t="shared" si="1"/>
        <v>0</v>
      </c>
      <c r="M19" s="5">
        <f t="shared" si="1"/>
        <v>17</v>
      </c>
      <c r="N19" s="5">
        <f t="shared" si="1"/>
        <v>15</v>
      </c>
      <c r="O19" s="5">
        <f t="shared" si="1"/>
        <v>0</v>
      </c>
      <c r="P19" s="5">
        <f t="shared" si="1"/>
        <v>84</v>
      </c>
      <c r="Q19" s="5">
        <f t="shared" si="1"/>
        <v>24</v>
      </c>
      <c r="R19" s="5">
        <f t="shared" si="1"/>
        <v>50</v>
      </c>
      <c r="S19" s="5">
        <f t="shared" si="1"/>
        <v>27</v>
      </c>
      <c r="T19" s="5">
        <f t="shared" si="1"/>
        <v>0</v>
      </c>
      <c r="U19" s="5">
        <f t="shared" si="1"/>
        <v>8</v>
      </c>
      <c r="V19" s="5">
        <f t="shared" si="1"/>
        <v>14</v>
      </c>
      <c r="W19" s="5">
        <f t="shared" si="1"/>
        <v>0</v>
      </c>
      <c r="X19" s="5">
        <f t="shared" si="1"/>
        <v>0</v>
      </c>
      <c r="Y19" s="5">
        <f t="shared" si="1"/>
        <v>265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17</v>
      </c>
      <c r="D23" s="6">
        <f>F19+G19+H19+I19+J19+K19</f>
        <v>26</v>
      </c>
      <c r="E23" s="6">
        <f>N19+O19+P19+Q19</f>
        <v>123</v>
      </c>
      <c r="F23" s="6">
        <f>R19+S19+T19+U19</f>
        <v>85</v>
      </c>
      <c r="G23" s="6">
        <f>V19</f>
        <v>14</v>
      </c>
      <c r="H23" s="5">
        <f>SUM(C23:G23)</f>
        <v>265</v>
      </c>
    </row>
    <row r="24" spans="2:25" x14ac:dyDescent="0.25">
      <c r="B24" s="14" t="s">
        <v>66</v>
      </c>
      <c r="C24" s="7">
        <f>(C23/$H$23)*100</f>
        <v>6.4150943396226419</v>
      </c>
      <c r="D24" s="7">
        <f t="shared" ref="D24:G24" si="2">(D23/$H$23)*100</f>
        <v>9.8113207547169825</v>
      </c>
      <c r="E24" s="7">
        <f t="shared" si="2"/>
        <v>46.415094339622641</v>
      </c>
      <c r="F24" s="7">
        <f t="shared" si="2"/>
        <v>32.075471698113205</v>
      </c>
      <c r="G24" s="7">
        <f t="shared" si="2"/>
        <v>5.2830188679245289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29</v>
      </c>
      <c r="D26" s="6">
        <v>30</v>
      </c>
      <c r="E26" s="6">
        <v>17</v>
      </c>
      <c r="F26" s="6">
        <v>25</v>
      </c>
      <c r="G26" s="6">
        <v>19</v>
      </c>
      <c r="H26" s="5">
        <v>28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AC27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35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35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6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4</v>
      </c>
      <c r="S4" s="3">
        <v>0</v>
      </c>
      <c r="T4" s="3">
        <v>12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22</v>
      </c>
      <c r="AA4" s="13">
        <v>1</v>
      </c>
      <c r="AB4" s="6" t="s">
        <v>13</v>
      </c>
      <c r="AC4" s="3">
        <v>142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8</v>
      </c>
      <c r="S5" s="3">
        <v>0</v>
      </c>
      <c r="T5" s="3">
        <v>13</v>
      </c>
      <c r="U5" s="3">
        <v>0</v>
      </c>
      <c r="V5" s="3">
        <v>0</v>
      </c>
      <c r="W5" s="3">
        <v>0</v>
      </c>
      <c r="X5" s="3">
        <v>0</v>
      </c>
      <c r="Y5" s="3">
        <f t="shared" ref="Y5:Y19" si="0">SUM(C5:X5)</f>
        <v>21</v>
      </c>
      <c r="AA5" s="13">
        <v>2</v>
      </c>
      <c r="AB5" s="6" t="s">
        <v>10</v>
      </c>
      <c r="AC5" s="3">
        <v>52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3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7</v>
      </c>
      <c r="R6" s="3">
        <v>8</v>
      </c>
      <c r="S6" s="3">
        <v>0</v>
      </c>
      <c r="T6" s="3">
        <v>8</v>
      </c>
      <c r="U6" s="3">
        <v>0</v>
      </c>
      <c r="V6" s="3">
        <v>0</v>
      </c>
      <c r="W6" s="3">
        <v>0</v>
      </c>
      <c r="X6" s="3">
        <v>0</v>
      </c>
      <c r="Y6" s="3">
        <f t="shared" si="0"/>
        <v>26</v>
      </c>
      <c r="AA6" s="13">
        <v>3</v>
      </c>
      <c r="AB6" s="6" t="s">
        <v>11</v>
      </c>
      <c r="AC6" s="3">
        <v>23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5</v>
      </c>
      <c r="Q7" s="3">
        <v>9</v>
      </c>
      <c r="R7" s="3">
        <v>3</v>
      </c>
      <c r="S7" s="3">
        <v>0</v>
      </c>
      <c r="T7" s="3">
        <v>25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42</v>
      </c>
      <c r="AA7" s="13">
        <v>4</v>
      </c>
      <c r="AB7" s="6">
        <v>800</v>
      </c>
      <c r="AC7" s="3">
        <v>20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6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3</v>
      </c>
      <c r="R8" s="3">
        <v>0</v>
      </c>
      <c r="S8" s="3">
        <v>0</v>
      </c>
      <c r="T8" s="3">
        <v>18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27</v>
      </c>
      <c r="AA8" s="13">
        <v>5</v>
      </c>
      <c r="AB8" s="6">
        <v>1500</v>
      </c>
      <c r="AC8" s="3">
        <v>9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14</v>
      </c>
      <c r="R9" s="3">
        <v>0</v>
      </c>
      <c r="S9" s="3">
        <v>0</v>
      </c>
      <c r="T9" s="3">
        <v>21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36</v>
      </c>
      <c r="AC9" s="3">
        <f>SUM(AC4:AC8)</f>
        <v>246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6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6</v>
      </c>
      <c r="AC10" s="27">
        <f>AC9/Y19</f>
        <v>0.95719844357976658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9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5</v>
      </c>
      <c r="R11" s="3">
        <v>0</v>
      </c>
      <c r="S11" s="3">
        <v>0</v>
      </c>
      <c r="T11" s="3">
        <v>2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16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6</v>
      </c>
      <c r="R12" s="3">
        <v>0</v>
      </c>
      <c r="S12" s="3">
        <v>0</v>
      </c>
      <c r="T12" s="3">
        <v>9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15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2</v>
      </c>
      <c r="R13" s="3">
        <v>0</v>
      </c>
      <c r="S13" s="3">
        <v>0</v>
      </c>
      <c r="T13" s="3">
        <v>10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16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2</v>
      </c>
      <c r="Q14" s="3">
        <v>0</v>
      </c>
      <c r="R14" s="3">
        <v>0</v>
      </c>
      <c r="S14" s="3">
        <v>0</v>
      </c>
      <c r="T14" s="3">
        <v>12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14</v>
      </c>
    </row>
    <row r="15" spans="2:29" x14ac:dyDescent="0.25">
      <c r="B15" s="3">
        <v>2017</v>
      </c>
      <c r="C15" s="3">
        <v>0</v>
      </c>
      <c r="D15" s="3">
        <v>2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4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6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8</v>
      </c>
      <c r="U16" s="3">
        <v>0</v>
      </c>
      <c r="V16" s="3">
        <v>0</v>
      </c>
      <c r="W16" s="3">
        <v>0</v>
      </c>
      <c r="X16" s="3">
        <v>0</v>
      </c>
      <c r="Y16" s="3">
        <f t="shared" si="0"/>
        <v>8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2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f t="shared" si="0"/>
        <v>2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f t="shared" si="0"/>
        <v>0</v>
      </c>
    </row>
    <row r="19" spans="2:25" x14ac:dyDescent="0.25">
      <c r="B19" s="5"/>
      <c r="C19" s="5">
        <f>SUM(C4:C18)</f>
        <v>0</v>
      </c>
      <c r="D19" s="5">
        <f t="shared" ref="D19:X19" si="1">SUM(D4:D18)</f>
        <v>2</v>
      </c>
      <c r="E19" s="5">
        <f t="shared" si="1"/>
        <v>0</v>
      </c>
      <c r="F19" s="5">
        <f t="shared" si="1"/>
        <v>20</v>
      </c>
      <c r="G19" s="5">
        <f t="shared" si="1"/>
        <v>9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2</v>
      </c>
      <c r="N19" s="5">
        <f t="shared" si="1"/>
        <v>0</v>
      </c>
      <c r="O19" s="5">
        <f t="shared" si="1"/>
        <v>0</v>
      </c>
      <c r="P19" s="5">
        <f t="shared" si="1"/>
        <v>7</v>
      </c>
      <c r="Q19" s="5">
        <f t="shared" si="1"/>
        <v>52</v>
      </c>
      <c r="R19" s="5">
        <f t="shared" si="1"/>
        <v>23</v>
      </c>
      <c r="S19" s="5">
        <f t="shared" si="1"/>
        <v>0</v>
      </c>
      <c r="T19" s="5">
        <f t="shared" si="1"/>
        <v>142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3">
        <f t="shared" si="0"/>
        <v>257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4</v>
      </c>
      <c r="D23" s="6">
        <f>F19+G19+H19+I19+J19+K19</f>
        <v>29</v>
      </c>
      <c r="E23" s="6">
        <f>N19+O19+P19+Q19</f>
        <v>59</v>
      </c>
      <c r="F23" s="6">
        <f>R19+S19+T19+U19</f>
        <v>165</v>
      </c>
      <c r="G23" s="6">
        <f>V19</f>
        <v>0</v>
      </c>
      <c r="H23" s="5">
        <f>SUM(C23:G23)</f>
        <v>257</v>
      </c>
    </row>
    <row r="24" spans="2:25" x14ac:dyDescent="0.25">
      <c r="B24" s="14" t="s">
        <v>66</v>
      </c>
      <c r="C24" s="7">
        <f>(C23/$H$23)*100</f>
        <v>1.556420233463035</v>
      </c>
      <c r="D24" s="7">
        <f t="shared" ref="D24:G24" si="2">(D23/$H$23)*100</f>
        <v>11.284046692607005</v>
      </c>
      <c r="E24" s="7">
        <f t="shared" si="2"/>
        <v>22.957198443579767</v>
      </c>
      <c r="F24" s="7">
        <f t="shared" si="2"/>
        <v>64.202334630350194</v>
      </c>
      <c r="G24" s="7">
        <f t="shared" si="2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33</v>
      </c>
      <c r="D26" s="6">
        <v>26</v>
      </c>
      <c r="E26" s="6">
        <v>25</v>
      </c>
      <c r="F26" s="6">
        <v>21</v>
      </c>
      <c r="G26" s="6"/>
      <c r="H26" s="5">
        <v>29</v>
      </c>
    </row>
    <row r="27" spans="2:25" x14ac:dyDescent="0.25">
      <c r="H27" s="5"/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AD26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27" width="9.140625" style="3"/>
    <col min="28" max="28" width="10.5703125" style="3" customWidth="1"/>
    <col min="29" max="16384" width="9.140625" style="3"/>
  </cols>
  <sheetData>
    <row r="2" spans="2:29" ht="16.5" thickBot="1" x14ac:dyDescent="0.3">
      <c r="B2" s="15" t="s">
        <v>41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41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2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4</v>
      </c>
      <c r="Y4" s="3">
        <f>SUM(C4:X4)</f>
        <v>6</v>
      </c>
      <c r="AA4" s="13">
        <v>1</v>
      </c>
      <c r="AB4" s="6" t="s">
        <v>6</v>
      </c>
      <c r="AC4" s="3">
        <v>34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8</v>
      </c>
      <c r="I5" s="3">
        <v>3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11</v>
      </c>
      <c r="AA5" s="13">
        <v>2</v>
      </c>
      <c r="AB5" s="6">
        <v>400</v>
      </c>
      <c r="AC5" s="3">
        <v>28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ref="Y6:Y14" si="0">SUM(C6:X6)</f>
        <v>0</v>
      </c>
      <c r="AA6" s="13">
        <v>2</v>
      </c>
      <c r="AB6" s="6">
        <v>200</v>
      </c>
      <c r="AC6" s="3">
        <v>19</v>
      </c>
    </row>
    <row r="7" spans="2:29" x14ac:dyDescent="0.25">
      <c r="B7" s="3">
        <v>2007</v>
      </c>
      <c r="C7" s="3">
        <v>0</v>
      </c>
      <c r="D7" s="3">
        <v>5</v>
      </c>
      <c r="E7" s="3">
        <v>8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12</v>
      </c>
      <c r="L7" s="3">
        <v>1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11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37</v>
      </c>
      <c r="AA7" s="13">
        <v>4</v>
      </c>
      <c r="AB7" s="6" t="s">
        <v>59</v>
      </c>
      <c r="AC7" s="3">
        <v>17</v>
      </c>
    </row>
    <row r="8" spans="2:29" x14ac:dyDescent="0.25">
      <c r="B8" s="3">
        <v>2008</v>
      </c>
      <c r="C8" s="3">
        <v>0</v>
      </c>
      <c r="D8" s="3">
        <v>7</v>
      </c>
      <c r="E8" s="3">
        <v>0</v>
      </c>
      <c r="F8" s="3">
        <v>0</v>
      </c>
      <c r="G8" s="3">
        <v>0</v>
      </c>
      <c r="H8" s="3">
        <v>2</v>
      </c>
      <c r="I8" s="3">
        <v>0</v>
      </c>
      <c r="J8" s="3">
        <v>0</v>
      </c>
      <c r="K8" s="3">
        <v>3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12</v>
      </c>
      <c r="AA8" s="13">
        <v>5</v>
      </c>
      <c r="AB8" s="6" t="s">
        <v>61</v>
      </c>
      <c r="AC8" s="3">
        <v>16</v>
      </c>
    </row>
    <row r="9" spans="2:29" x14ac:dyDescent="0.25">
      <c r="B9" s="3">
        <v>2009</v>
      </c>
      <c r="C9" s="3">
        <v>0</v>
      </c>
      <c r="D9" s="3">
        <v>7</v>
      </c>
      <c r="E9" s="3">
        <v>11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31</v>
      </c>
      <c r="AA9" s="13"/>
      <c r="AB9" s="6" t="s">
        <v>4</v>
      </c>
      <c r="AC9" s="3">
        <v>16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7</v>
      </c>
      <c r="H10" s="3">
        <v>3</v>
      </c>
      <c r="I10" s="3">
        <v>0</v>
      </c>
      <c r="J10" s="3">
        <v>0</v>
      </c>
      <c r="K10" s="3">
        <v>1</v>
      </c>
      <c r="L10" s="3">
        <v>0</v>
      </c>
      <c r="M10" s="3">
        <v>0</v>
      </c>
      <c r="N10" s="3">
        <v>11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5</v>
      </c>
      <c r="Y10" s="3">
        <f t="shared" si="0"/>
        <v>27</v>
      </c>
      <c r="AC10" s="3">
        <f>SUM(AC5:AC8)</f>
        <v>80</v>
      </c>
    </row>
    <row r="11" spans="2:29" x14ac:dyDescent="0.25">
      <c r="B11" s="3">
        <v>2012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2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4</v>
      </c>
      <c r="Y11" s="3">
        <f t="shared" si="0"/>
        <v>9</v>
      </c>
      <c r="AC11" s="27">
        <f>AC10/Y19</f>
        <v>0.39800995024875624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0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7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6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4</v>
      </c>
      <c r="Y13" s="3">
        <f t="shared" si="0"/>
        <v>17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13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7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7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14</v>
      </c>
    </row>
    <row r="17" spans="2:30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8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8</v>
      </c>
    </row>
    <row r="18" spans="2:30" x14ac:dyDescent="0.25">
      <c r="B18" s="3">
        <v>2022</v>
      </c>
      <c r="C18" s="3">
        <v>0</v>
      </c>
      <c r="D18" s="3">
        <v>0</v>
      </c>
      <c r="E18" s="3">
        <v>8</v>
      </c>
      <c r="F18" s="3">
        <v>7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1</v>
      </c>
      <c r="X18" s="3">
        <v>0</v>
      </c>
      <c r="Y18" s="3">
        <v>16</v>
      </c>
    </row>
    <row r="19" spans="2:30" x14ac:dyDescent="0.25">
      <c r="B19" s="5"/>
      <c r="C19" s="5">
        <f>SUM(C4:C18)</f>
        <v>0</v>
      </c>
      <c r="D19" s="5">
        <f t="shared" ref="D19:Y19" si="1">SUM(D4:D18)</f>
        <v>19</v>
      </c>
      <c r="E19" s="5">
        <f t="shared" si="1"/>
        <v>28</v>
      </c>
      <c r="F19" s="5">
        <f t="shared" si="1"/>
        <v>14</v>
      </c>
      <c r="G19" s="5">
        <f t="shared" si="1"/>
        <v>14</v>
      </c>
      <c r="H19" s="5">
        <f t="shared" si="1"/>
        <v>15</v>
      </c>
      <c r="I19" s="5">
        <f t="shared" si="1"/>
        <v>5</v>
      </c>
      <c r="J19" s="5">
        <f t="shared" si="1"/>
        <v>0</v>
      </c>
      <c r="K19" s="5">
        <f t="shared" si="1"/>
        <v>16</v>
      </c>
      <c r="L19" s="5">
        <f t="shared" si="1"/>
        <v>16</v>
      </c>
      <c r="M19" s="5">
        <f t="shared" si="1"/>
        <v>34</v>
      </c>
      <c r="N19" s="5">
        <f t="shared" si="1"/>
        <v>11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11</v>
      </c>
      <c r="U19" s="5">
        <f t="shared" si="1"/>
        <v>0</v>
      </c>
      <c r="V19" s="5">
        <f t="shared" si="1"/>
        <v>0</v>
      </c>
      <c r="W19" s="5">
        <f t="shared" si="1"/>
        <v>1</v>
      </c>
      <c r="X19" s="5">
        <f t="shared" si="1"/>
        <v>17</v>
      </c>
      <c r="Y19" s="5">
        <f t="shared" si="1"/>
        <v>201</v>
      </c>
    </row>
    <row r="22" spans="2:30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AA22" s="3"/>
      <c r="AB22" s="3"/>
      <c r="AC22" s="3"/>
      <c r="AD22" s="3"/>
    </row>
    <row r="23" spans="2:30" x14ac:dyDescent="0.25">
      <c r="B23" s="14" t="s">
        <v>65</v>
      </c>
      <c r="C23" s="6">
        <f>C19+D19+E19+L19+M19+W19+X19</f>
        <v>115</v>
      </c>
      <c r="D23" s="6">
        <f>F19+G19+H19+I19+J19+K19</f>
        <v>64</v>
      </c>
      <c r="E23" s="6">
        <f>N19+O19+P19+Q19</f>
        <v>11</v>
      </c>
      <c r="F23" s="6">
        <f>R19+S19+T19+U19</f>
        <v>11</v>
      </c>
      <c r="G23" s="6">
        <f>V19</f>
        <v>0</v>
      </c>
      <c r="H23" s="5">
        <f>SUM(C23:G23)</f>
        <v>201</v>
      </c>
      <c r="AA23" s="5"/>
      <c r="AB23" s="5"/>
      <c r="AC23" s="5"/>
      <c r="AD23" s="5"/>
    </row>
    <row r="24" spans="2:30" x14ac:dyDescent="0.25">
      <c r="B24" s="14" t="s">
        <v>66</v>
      </c>
      <c r="C24" s="7">
        <f>(C23/$H$23)*100</f>
        <v>57.2139303482587</v>
      </c>
      <c r="D24" s="7">
        <f t="shared" ref="D24:G24" si="2">(D23/$H$23)*100</f>
        <v>31.840796019900498</v>
      </c>
      <c r="E24" s="7">
        <f t="shared" si="2"/>
        <v>5.4726368159203984</v>
      </c>
      <c r="F24" s="7">
        <f t="shared" si="2"/>
        <v>5.4726368159203984</v>
      </c>
      <c r="G24" s="7">
        <f t="shared" si="2"/>
        <v>0</v>
      </c>
      <c r="H24" s="5"/>
    </row>
    <row r="25" spans="2:30" x14ac:dyDescent="0.25">
      <c r="H25" s="5"/>
    </row>
    <row r="26" spans="2:30" x14ac:dyDescent="0.25">
      <c r="B26" s="14" t="s">
        <v>64</v>
      </c>
      <c r="C26" s="6">
        <v>18</v>
      </c>
      <c r="D26" s="6">
        <v>19</v>
      </c>
      <c r="E26" s="6">
        <v>34</v>
      </c>
      <c r="F26" s="6">
        <v>36</v>
      </c>
      <c r="G26" s="6"/>
      <c r="H26" s="5">
        <v>30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AC27"/>
  <sheetViews>
    <sheetView topLeftCell="A2"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55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55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13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6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19</v>
      </c>
      <c r="AA4" s="13">
        <v>1</v>
      </c>
      <c r="AB4" s="6" t="s">
        <v>6</v>
      </c>
      <c r="AC4" s="3">
        <v>40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14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15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29</v>
      </c>
      <c r="AA5" s="13">
        <v>2</v>
      </c>
      <c r="AB5" s="6" t="s">
        <v>11</v>
      </c>
      <c r="AC5" s="3">
        <v>38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5</v>
      </c>
      <c r="R6" s="3">
        <v>12</v>
      </c>
      <c r="S6" s="3">
        <v>0</v>
      </c>
      <c r="T6" s="3">
        <v>0</v>
      </c>
      <c r="U6" s="3">
        <v>13</v>
      </c>
      <c r="V6" s="3">
        <v>0</v>
      </c>
      <c r="W6" s="3">
        <v>0</v>
      </c>
      <c r="X6" s="3">
        <v>0</v>
      </c>
      <c r="Y6" s="3">
        <f t="shared" ref="Y6:Y15" si="0">SUM(C6:X6)</f>
        <v>30</v>
      </c>
      <c r="AA6" s="13">
        <v>3</v>
      </c>
      <c r="AB6" s="6">
        <v>800</v>
      </c>
      <c r="AC6" s="3">
        <v>34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5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5</v>
      </c>
      <c r="AA7" s="13">
        <v>4</v>
      </c>
      <c r="AB7" s="6" t="s">
        <v>60</v>
      </c>
      <c r="AC7" s="3">
        <v>19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0</v>
      </c>
      <c r="AA8" s="13">
        <v>5</v>
      </c>
      <c r="AB8" s="6" t="s">
        <v>14</v>
      </c>
      <c r="AC8" s="3">
        <v>13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0</v>
      </c>
      <c r="AC9" s="3">
        <f>SUM(AC5:AC8)</f>
        <v>104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6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6</v>
      </c>
      <c r="AC10" s="27">
        <f>AC9/Y19</f>
        <v>0.63414634146341464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0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0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15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15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17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18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4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12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10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4</v>
      </c>
      <c r="X16" s="3">
        <v>0</v>
      </c>
      <c r="Y16" s="3">
        <v>15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10</v>
      </c>
      <c r="X17" s="3">
        <v>0</v>
      </c>
      <c r="Y17" s="3">
        <v>10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5</v>
      </c>
      <c r="X18" s="3">
        <v>0</v>
      </c>
      <c r="Y18" s="3">
        <v>5</v>
      </c>
    </row>
    <row r="19" spans="2:25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34</v>
      </c>
      <c r="G19" s="5">
        <f t="shared" si="1"/>
        <v>0</v>
      </c>
      <c r="H19" s="5">
        <f t="shared" si="1"/>
        <v>1</v>
      </c>
      <c r="I19" s="5">
        <f t="shared" si="1"/>
        <v>0</v>
      </c>
      <c r="J19" s="5">
        <f t="shared" si="1"/>
        <v>4</v>
      </c>
      <c r="K19" s="5">
        <f t="shared" si="1"/>
        <v>10</v>
      </c>
      <c r="L19" s="5">
        <f t="shared" si="1"/>
        <v>0</v>
      </c>
      <c r="M19" s="5">
        <f t="shared" si="1"/>
        <v>40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5</v>
      </c>
      <c r="R19" s="5">
        <f t="shared" si="1"/>
        <v>38</v>
      </c>
      <c r="S19" s="5">
        <f t="shared" si="1"/>
        <v>0</v>
      </c>
      <c r="T19" s="5">
        <f t="shared" si="1"/>
        <v>0</v>
      </c>
      <c r="U19" s="5">
        <f t="shared" si="1"/>
        <v>13</v>
      </c>
      <c r="V19" s="5">
        <f t="shared" si="1"/>
        <v>0</v>
      </c>
      <c r="W19" s="5">
        <f t="shared" si="1"/>
        <v>19</v>
      </c>
      <c r="X19" s="5">
        <f t="shared" si="1"/>
        <v>0</v>
      </c>
      <c r="Y19" s="5">
        <f t="shared" si="1"/>
        <v>164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59</v>
      </c>
      <c r="D23" s="6">
        <f>F19+G19+H19+I19+J19+K19</f>
        <v>49</v>
      </c>
      <c r="E23" s="6">
        <f>N19+O19+P19+Q19</f>
        <v>5</v>
      </c>
      <c r="F23" s="6">
        <f>R19+S19+T19+U19</f>
        <v>51</v>
      </c>
      <c r="G23" s="6">
        <f>V19</f>
        <v>0</v>
      </c>
      <c r="H23" s="5">
        <f>SUM(C23:G23)</f>
        <v>164</v>
      </c>
    </row>
    <row r="24" spans="2:25" x14ac:dyDescent="0.25">
      <c r="B24" s="14" t="s">
        <v>66</v>
      </c>
      <c r="C24" s="7">
        <f>(C23/$H$23)*100</f>
        <v>35.975609756097562</v>
      </c>
      <c r="D24" s="7">
        <f t="shared" ref="D24:G24" si="2">(D23/$H$23)*100</f>
        <v>29.878048780487802</v>
      </c>
      <c r="E24" s="7">
        <f t="shared" si="2"/>
        <v>3.0487804878048781</v>
      </c>
      <c r="F24" s="7">
        <f t="shared" si="2"/>
        <v>31.097560975609756</v>
      </c>
      <c r="G24" s="7">
        <f t="shared" si="2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22</v>
      </c>
      <c r="D26" s="6">
        <v>20</v>
      </c>
      <c r="E26" s="6">
        <v>36</v>
      </c>
      <c r="F26" s="6">
        <v>28</v>
      </c>
      <c r="G26" s="6"/>
      <c r="H26" s="5">
        <v>31</v>
      </c>
    </row>
    <row r="27" spans="2:25" x14ac:dyDescent="0.25">
      <c r="H27" s="5"/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AD26"/>
  <sheetViews>
    <sheetView topLeftCell="A3"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27" width="9.140625" style="3"/>
    <col min="28" max="28" width="10.42578125" style="3" customWidth="1"/>
    <col min="29" max="16384" width="9.140625" style="3"/>
  </cols>
  <sheetData>
    <row r="2" spans="2:29" ht="16.5" thickBot="1" x14ac:dyDescent="0.3">
      <c r="B2" s="15" t="s">
        <v>43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43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0</v>
      </c>
      <c r="AA4" s="13">
        <v>1</v>
      </c>
      <c r="AB4" s="6" t="s">
        <v>7</v>
      </c>
      <c r="AC4" s="3">
        <v>61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1</v>
      </c>
      <c r="AA5" s="13">
        <v>2</v>
      </c>
      <c r="AB5" s="6" t="s">
        <v>12</v>
      </c>
      <c r="AC5" s="3">
        <v>45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7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ref="Y6:Y15" si="0">SUM(C6:X6)</f>
        <v>7</v>
      </c>
      <c r="AA6" s="13">
        <v>3</v>
      </c>
      <c r="AB6" s="6" t="s">
        <v>61</v>
      </c>
      <c r="AC6" s="3">
        <v>25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14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14</v>
      </c>
      <c r="AA7" s="13">
        <v>4</v>
      </c>
      <c r="AB7" s="6">
        <v>200</v>
      </c>
      <c r="AC7" s="3">
        <v>9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0</v>
      </c>
      <c r="AA8" s="13">
        <v>5</v>
      </c>
      <c r="AB8" s="6">
        <v>400</v>
      </c>
      <c r="AC8" s="3">
        <v>4</v>
      </c>
    </row>
    <row r="9" spans="2:29" x14ac:dyDescent="0.25">
      <c r="B9" s="3">
        <v>2009</v>
      </c>
      <c r="C9" s="3">
        <v>2</v>
      </c>
      <c r="D9" s="3">
        <v>9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15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26</v>
      </c>
      <c r="AC9" s="3">
        <f>SUM(AC4:AC8)</f>
        <v>144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0</v>
      </c>
      <c r="AC10" s="27">
        <f>AC9/Y19</f>
        <v>0.96644295302013428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4</v>
      </c>
      <c r="O11" s="3">
        <v>0</v>
      </c>
      <c r="P11" s="3">
        <v>0</v>
      </c>
      <c r="Q11" s="3">
        <v>0</v>
      </c>
      <c r="R11" s="3">
        <v>0</v>
      </c>
      <c r="S11" s="3">
        <v>4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8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0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6</v>
      </c>
      <c r="O13" s="3">
        <v>0</v>
      </c>
      <c r="P13" s="3">
        <v>0</v>
      </c>
      <c r="Q13" s="3">
        <v>0</v>
      </c>
      <c r="R13" s="3">
        <v>0</v>
      </c>
      <c r="S13" s="3">
        <v>11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17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10</v>
      </c>
      <c r="M14" s="3">
        <v>0</v>
      </c>
      <c r="N14" s="3">
        <v>15</v>
      </c>
      <c r="O14" s="3">
        <v>0</v>
      </c>
      <c r="P14" s="3">
        <v>0</v>
      </c>
      <c r="Q14" s="3">
        <v>0</v>
      </c>
      <c r="R14" s="3">
        <v>0</v>
      </c>
      <c r="S14" s="3">
        <v>9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34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6</v>
      </c>
      <c r="M15" s="3">
        <v>0</v>
      </c>
      <c r="N15" s="3">
        <v>0</v>
      </c>
      <c r="O15" s="3">
        <v>0</v>
      </c>
      <c r="P15" s="3">
        <v>2</v>
      </c>
      <c r="Q15" s="3">
        <v>0</v>
      </c>
      <c r="R15" s="3">
        <v>0</v>
      </c>
      <c r="S15" s="3">
        <v>7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15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12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21</v>
      </c>
    </row>
    <row r="17" spans="2:30" x14ac:dyDescent="0.25">
      <c r="B17" s="3">
        <v>2021</v>
      </c>
      <c r="C17" s="3">
        <v>0</v>
      </c>
      <c r="D17" s="3">
        <v>0</v>
      </c>
      <c r="E17" s="3">
        <v>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5</v>
      </c>
    </row>
    <row r="18" spans="2:30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1</v>
      </c>
    </row>
    <row r="19" spans="2:30" x14ac:dyDescent="0.25">
      <c r="B19" s="5"/>
      <c r="C19" s="5">
        <f>SUM(C4:C18)</f>
        <v>2</v>
      </c>
      <c r="D19" s="5">
        <f t="shared" ref="D19:Y19" si="1">SUM(D4:D18)</f>
        <v>9</v>
      </c>
      <c r="E19" s="5">
        <f t="shared" si="1"/>
        <v>4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25</v>
      </c>
      <c r="M19" s="5">
        <f t="shared" si="1"/>
        <v>1</v>
      </c>
      <c r="N19" s="5">
        <f t="shared" si="1"/>
        <v>61</v>
      </c>
      <c r="O19" s="5">
        <f t="shared" si="1"/>
        <v>0</v>
      </c>
      <c r="P19" s="5">
        <f t="shared" si="1"/>
        <v>2</v>
      </c>
      <c r="Q19" s="5">
        <f t="shared" si="1"/>
        <v>0</v>
      </c>
      <c r="R19" s="5">
        <f t="shared" si="1"/>
        <v>0</v>
      </c>
      <c r="S19" s="5">
        <f t="shared" si="1"/>
        <v>45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149</v>
      </c>
    </row>
    <row r="22" spans="2:30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AD22" s="3"/>
    </row>
    <row r="23" spans="2:30" x14ac:dyDescent="0.25">
      <c r="B23" s="14" t="s">
        <v>65</v>
      </c>
      <c r="C23" s="6">
        <f>C19+D19+E19+L19+M19+W19+X19</f>
        <v>41</v>
      </c>
      <c r="D23" s="6">
        <f>F19+G19+H19+I19+J19+K19</f>
        <v>0</v>
      </c>
      <c r="E23" s="6">
        <f>N19+O19+P19+Q19</f>
        <v>63</v>
      </c>
      <c r="F23" s="6">
        <f>R19+S19+T19+U19</f>
        <v>45</v>
      </c>
      <c r="G23" s="6">
        <f>V19</f>
        <v>0</v>
      </c>
      <c r="H23" s="5">
        <f>SUM(C23:G23)</f>
        <v>149</v>
      </c>
    </row>
    <row r="24" spans="2:30" x14ac:dyDescent="0.25">
      <c r="B24" s="14" t="s">
        <v>66</v>
      </c>
      <c r="C24" s="7">
        <f>(C23/$H$23)*100</f>
        <v>27.516778523489933</v>
      </c>
      <c r="D24" s="7">
        <f t="shared" ref="D24:G24" si="2">(D23/$H$23)*100</f>
        <v>0</v>
      </c>
      <c r="E24" s="7">
        <f t="shared" si="2"/>
        <v>42.281879194630875</v>
      </c>
      <c r="F24" s="7">
        <f t="shared" si="2"/>
        <v>30.201342281879196</v>
      </c>
      <c r="G24" s="7">
        <f t="shared" si="2"/>
        <v>0</v>
      </c>
      <c r="H24" s="5"/>
      <c r="AD24" s="5"/>
    </row>
    <row r="25" spans="2:30" x14ac:dyDescent="0.25">
      <c r="H25" s="5"/>
    </row>
    <row r="26" spans="2:30" x14ac:dyDescent="0.25">
      <c r="B26" s="14" t="s">
        <v>64</v>
      </c>
      <c r="C26" s="6">
        <v>23</v>
      </c>
      <c r="D26" s="6"/>
      <c r="E26" s="6">
        <v>24</v>
      </c>
      <c r="F26" s="6">
        <v>30</v>
      </c>
      <c r="G26" s="6"/>
      <c r="H26" s="5">
        <v>32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AC26"/>
  <sheetViews>
    <sheetView topLeftCell="A3"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27" width="9.140625" style="3"/>
    <col min="28" max="28" width="10" style="3" customWidth="1"/>
    <col min="29" max="16384" width="9.140625" style="3"/>
  </cols>
  <sheetData>
    <row r="2" spans="2:29" ht="16.5" thickBot="1" x14ac:dyDescent="0.3">
      <c r="B2" s="15" t="s">
        <v>50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50</v>
      </c>
    </row>
    <row r="4" spans="2:29" x14ac:dyDescent="0.25">
      <c r="B4" s="3">
        <v>2003</v>
      </c>
      <c r="C4" s="17">
        <v>0</v>
      </c>
      <c r="D4" s="17">
        <v>0</v>
      </c>
      <c r="E4" s="17">
        <v>0</v>
      </c>
      <c r="F4" s="17">
        <v>9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1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3">
        <f>SUM(C4:X4)</f>
        <v>10</v>
      </c>
      <c r="AA4" s="13">
        <v>1</v>
      </c>
      <c r="AB4" s="6" t="s">
        <v>12</v>
      </c>
      <c r="AC4" s="3">
        <v>63</v>
      </c>
    </row>
    <row r="5" spans="2:29" x14ac:dyDescent="0.25">
      <c r="B5" s="3">
        <v>2004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7</v>
      </c>
      <c r="W5" s="18">
        <v>0</v>
      </c>
      <c r="X5" s="18">
        <v>0</v>
      </c>
      <c r="Y5" s="3">
        <f>SUM(C5:X5)</f>
        <v>7</v>
      </c>
      <c r="AA5" s="13">
        <v>2</v>
      </c>
      <c r="AB5" s="6" t="s">
        <v>20</v>
      </c>
      <c r="AC5" s="3">
        <v>49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5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2</v>
      </c>
      <c r="W6" s="3">
        <v>0</v>
      </c>
      <c r="X6" s="3">
        <v>0</v>
      </c>
      <c r="Y6" s="3">
        <f t="shared" ref="Y6:Y15" si="0">SUM(C6:X6)</f>
        <v>7</v>
      </c>
      <c r="AA6" s="13">
        <v>3</v>
      </c>
      <c r="AB6" s="6" t="s">
        <v>61</v>
      </c>
      <c r="AC6" s="3">
        <v>9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0</v>
      </c>
      <c r="AA7" s="13">
        <v>3</v>
      </c>
      <c r="AB7" s="6">
        <v>800</v>
      </c>
      <c r="AC7" s="3">
        <v>9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0</v>
      </c>
      <c r="AA8" s="13">
        <v>5</v>
      </c>
      <c r="AB8" s="6" t="s">
        <v>4</v>
      </c>
      <c r="AC8" s="3">
        <v>5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9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9</v>
      </c>
      <c r="AC9" s="3">
        <f>SUM(AC4:AC8)</f>
        <v>135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0</v>
      </c>
      <c r="AC10" s="27">
        <f>AC9/Y19</f>
        <v>0.97122302158273377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9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9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0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2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11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12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8</v>
      </c>
      <c r="T15" s="3">
        <v>0</v>
      </c>
      <c r="U15" s="3">
        <v>0</v>
      </c>
      <c r="V15" s="3">
        <v>11</v>
      </c>
      <c r="W15" s="3">
        <v>0</v>
      </c>
      <c r="X15" s="3">
        <v>0</v>
      </c>
      <c r="Y15" s="3">
        <f t="shared" si="0"/>
        <v>19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14</v>
      </c>
      <c r="T16" s="3">
        <v>0</v>
      </c>
      <c r="U16" s="3">
        <v>0</v>
      </c>
      <c r="V16" s="3">
        <v>14</v>
      </c>
      <c r="W16" s="3">
        <v>0</v>
      </c>
      <c r="X16" s="3">
        <v>0</v>
      </c>
      <c r="Y16" s="3">
        <v>28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14</v>
      </c>
      <c r="T17" s="3">
        <v>0</v>
      </c>
      <c r="U17" s="3">
        <v>0</v>
      </c>
      <c r="V17" s="3">
        <v>15</v>
      </c>
      <c r="W17" s="3">
        <v>0</v>
      </c>
      <c r="X17" s="3">
        <v>0</v>
      </c>
      <c r="Y17" s="3">
        <v>29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7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7</v>
      </c>
    </row>
    <row r="19" spans="2:25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9</v>
      </c>
      <c r="G19" s="5">
        <f t="shared" si="1"/>
        <v>0</v>
      </c>
      <c r="H19" s="5">
        <f t="shared" si="1"/>
        <v>3</v>
      </c>
      <c r="I19" s="5">
        <f t="shared" si="1"/>
        <v>0</v>
      </c>
      <c r="J19" s="5">
        <f t="shared" si="1"/>
        <v>0</v>
      </c>
      <c r="K19" s="5">
        <f t="shared" si="1"/>
        <v>5</v>
      </c>
      <c r="L19" s="5">
        <f t="shared" si="1"/>
        <v>9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1</v>
      </c>
      <c r="Q19" s="5">
        <f t="shared" si="1"/>
        <v>0</v>
      </c>
      <c r="R19" s="5">
        <f t="shared" si="1"/>
        <v>0</v>
      </c>
      <c r="S19" s="5">
        <f t="shared" si="1"/>
        <v>63</v>
      </c>
      <c r="T19" s="5">
        <f t="shared" si="1"/>
        <v>0</v>
      </c>
      <c r="U19" s="5">
        <f t="shared" si="1"/>
        <v>0</v>
      </c>
      <c r="V19" s="5">
        <f t="shared" si="1"/>
        <v>49</v>
      </c>
      <c r="W19" s="5">
        <f t="shared" si="1"/>
        <v>0</v>
      </c>
      <c r="X19" s="5">
        <f t="shared" si="1"/>
        <v>0</v>
      </c>
      <c r="Y19" s="5">
        <f t="shared" si="1"/>
        <v>139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9</v>
      </c>
      <c r="D23" s="6">
        <f>F19+G19+H19+I19+J19+K19</f>
        <v>17</v>
      </c>
      <c r="E23" s="6">
        <f>N19+O19+P19+Q19</f>
        <v>1</v>
      </c>
      <c r="F23" s="6">
        <f>R19+S19+T19+U19</f>
        <v>63</v>
      </c>
      <c r="G23" s="6">
        <f>V19</f>
        <v>49</v>
      </c>
      <c r="H23" s="5">
        <f>SUM(C23:G23)</f>
        <v>139</v>
      </c>
    </row>
    <row r="24" spans="2:25" x14ac:dyDescent="0.25">
      <c r="B24" s="14" t="s">
        <v>66</v>
      </c>
      <c r="C24" s="7">
        <f>(C23/$H$23)*100</f>
        <v>6.4748201438848918</v>
      </c>
      <c r="D24" s="7">
        <f t="shared" ref="D24:G24" si="2">(D23/$H$23)*100</f>
        <v>12.23021582733813</v>
      </c>
      <c r="E24" s="7">
        <f t="shared" si="2"/>
        <v>0.71942446043165476</v>
      </c>
      <c r="F24" s="7">
        <f t="shared" si="2"/>
        <v>45.323741007194243</v>
      </c>
      <c r="G24" s="7">
        <f t="shared" si="2"/>
        <v>35.251798561151077</v>
      </c>
      <c r="H24" s="5"/>
    </row>
    <row r="25" spans="2:25" x14ac:dyDescent="0.25">
      <c r="H25" s="5"/>
    </row>
    <row r="26" spans="2:25" x14ac:dyDescent="0.25">
      <c r="B26" s="14" t="s">
        <v>64</v>
      </c>
      <c r="C26" s="6">
        <v>31</v>
      </c>
      <c r="D26" s="6">
        <v>32</v>
      </c>
      <c r="E26" s="6">
        <v>37</v>
      </c>
      <c r="F26" s="6">
        <v>27</v>
      </c>
      <c r="G26" s="6">
        <v>16</v>
      </c>
      <c r="H26" s="5">
        <v>33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AD26"/>
  <sheetViews>
    <sheetView topLeftCell="A2" workbookViewId="0">
      <selection activeCell="AA15" sqref="AA15"/>
    </sheetView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56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56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5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4</v>
      </c>
      <c r="V4" s="3">
        <v>0</v>
      </c>
      <c r="W4" s="3">
        <v>0</v>
      </c>
      <c r="X4" s="3">
        <v>2</v>
      </c>
      <c r="Y4" s="3">
        <f>SUM(C4:X4)</f>
        <v>11</v>
      </c>
      <c r="AA4" s="13">
        <v>1</v>
      </c>
      <c r="AB4" s="6" t="s">
        <v>10</v>
      </c>
      <c r="AC4" s="3">
        <v>64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9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 t="shared" ref="Y5:Y15" si="0">SUM(C5:X5)</f>
        <v>9</v>
      </c>
      <c r="AA5" s="13">
        <v>2</v>
      </c>
      <c r="AB5" s="6" t="s">
        <v>3</v>
      </c>
      <c r="AC5" s="3">
        <v>24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si="0"/>
        <v>0</v>
      </c>
      <c r="AA6" s="13">
        <v>3</v>
      </c>
      <c r="AB6" s="6" t="s">
        <v>8</v>
      </c>
      <c r="AC6" s="3">
        <v>19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10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10</v>
      </c>
      <c r="AA7" s="13">
        <v>4</v>
      </c>
      <c r="AB7" s="6" t="s">
        <v>14</v>
      </c>
      <c r="AC7" s="3">
        <v>8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3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3</v>
      </c>
      <c r="AA8" s="13">
        <v>5</v>
      </c>
      <c r="AB8" s="6" t="s">
        <v>1</v>
      </c>
      <c r="AC8" s="3">
        <v>7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0</v>
      </c>
      <c r="AA9" s="13"/>
      <c r="AB9" s="6" t="s">
        <v>7</v>
      </c>
      <c r="AC9" s="3">
        <v>7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0</v>
      </c>
      <c r="AC10" s="3">
        <f>SUM(AC4:AC8)</f>
        <v>122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0</v>
      </c>
      <c r="AC11" s="27">
        <f>AC10/Y19</f>
        <v>0.87769784172661869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11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12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15</v>
      </c>
      <c r="R13" s="3">
        <v>0</v>
      </c>
      <c r="S13" s="3">
        <v>0</v>
      </c>
      <c r="T13" s="3">
        <v>0</v>
      </c>
      <c r="U13" s="3">
        <v>1</v>
      </c>
      <c r="V13" s="3">
        <v>0</v>
      </c>
      <c r="W13" s="3">
        <v>0</v>
      </c>
      <c r="X13" s="3">
        <v>0</v>
      </c>
      <c r="Y13" s="3">
        <f t="shared" si="0"/>
        <v>16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12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12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13</v>
      </c>
      <c r="R15" s="3">
        <v>0</v>
      </c>
      <c r="S15" s="3">
        <v>0</v>
      </c>
      <c r="T15" s="3">
        <v>0</v>
      </c>
      <c r="U15" s="3">
        <v>3</v>
      </c>
      <c r="V15" s="3">
        <v>0</v>
      </c>
      <c r="W15" s="3">
        <v>0</v>
      </c>
      <c r="X15" s="3">
        <v>0</v>
      </c>
      <c r="Y15" s="3">
        <f t="shared" si="0"/>
        <v>16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</row>
    <row r="17" spans="2:30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7</v>
      </c>
      <c r="I17" s="3">
        <v>0</v>
      </c>
      <c r="J17" s="3">
        <v>4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11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22</v>
      </c>
    </row>
    <row r="18" spans="2:30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20</v>
      </c>
      <c r="K18" s="3">
        <v>0</v>
      </c>
      <c r="L18" s="3">
        <v>0</v>
      </c>
      <c r="M18" s="3">
        <v>0</v>
      </c>
      <c r="N18" s="3">
        <v>6</v>
      </c>
      <c r="O18" s="3">
        <v>0</v>
      </c>
      <c r="P18" s="3">
        <v>0</v>
      </c>
      <c r="Q18" s="3">
        <v>2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28</v>
      </c>
    </row>
    <row r="19" spans="2:30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7</v>
      </c>
      <c r="I19" s="5">
        <f t="shared" si="1"/>
        <v>0</v>
      </c>
      <c r="J19" s="5">
        <f t="shared" si="1"/>
        <v>24</v>
      </c>
      <c r="K19" s="5">
        <f t="shared" si="1"/>
        <v>0</v>
      </c>
      <c r="L19" s="5">
        <f t="shared" si="1"/>
        <v>5</v>
      </c>
      <c r="M19" s="5">
        <f t="shared" si="1"/>
        <v>0</v>
      </c>
      <c r="N19" s="5">
        <f t="shared" si="1"/>
        <v>7</v>
      </c>
      <c r="O19" s="5">
        <f t="shared" si="1"/>
        <v>19</v>
      </c>
      <c r="P19" s="5">
        <f t="shared" si="1"/>
        <v>0</v>
      </c>
      <c r="Q19" s="5">
        <f t="shared" si="1"/>
        <v>64</v>
      </c>
      <c r="R19" s="5">
        <f t="shared" si="1"/>
        <v>0</v>
      </c>
      <c r="S19" s="5">
        <f t="shared" si="1"/>
        <v>3</v>
      </c>
      <c r="T19" s="5">
        <f t="shared" si="1"/>
        <v>0</v>
      </c>
      <c r="U19" s="5">
        <f t="shared" si="1"/>
        <v>8</v>
      </c>
      <c r="V19" s="5">
        <f t="shared" si="1"/>
        <v>0</v>
      </c>
      <c r="W19" s="5">
        <f t="shared" si="1"/>
        <v>0</v>
      </c>
      <c r="X19" s="5">
        <f t="shared" si="1"/>
        <v>2</v>
      </c>
      <c r="Y19" s="5">
        <f t="shared" si="1"/>
        <v>139</v>
      </c>
    </row>
    <row r="22" spans="2:30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AA22" s="3"/>
      <c r="AB22" s="3"/>
      <c r="AC22" s="3"/>
      <c r="AD22" s="3"/>
    </row>
    <row r="23" spans="2:30" x14ac:dyDescent="0.25">
      <c r="B23" s="14" t="s">
        <v>65</v>
      </c>
      <c r="C23" s="6">
        <f>C19+D19+E19+L19+M19+W19+X19</f>
        <v>7</v>
      </c>
      <c r="D23" s="6">
        <f>F19+G19+H19+I19+J19+K19</f>
        <v>31</v>
      </c>
      <c r="E23" s="6">
        <f>N19+O19+P19+Q19</f>
        <v>90</v>
      </c>
      <c r="F23" s="6">
        <f>R19+S19+T19+U19</f>
        <v>11</v>
      </c>
      <c r="G23" s="6">
        <f>V19</f>
        <v>0</v>
      </c>
      <c r="H23" s="5">
        <f>SUM(C23:G23)</f>
        <v>139</v>
      </c>
      <c r="AA23" s="5"/>
      <c r="AB23" s="5"/>
      <c r="AC23" s="5"/>
      <c r="AD23" s="5"/>
    </row>
    <row r="24" spans="2:30" x14ac:dyDescent="0.25">
      <c r="B24" s="14" t="s">
        <v>66</v>
      </c>
      <c r="C24" s="7">
        <f>(C23/$H$23)*100</f>
        <v>5.0359712230215825</v>
      </c>
      <c r="D24" s="7">
        <f t="shared" ref="D24:G24" si="2">(D23/$H$23)*100</f>
        <v>22.302158273381295</v>
      </c>
      <c r="E24" s="7">
        <f t="shared" si="2"/>
        <v>64.748201438848923</v>
      </c>
      <c r="F24" s="7">
        <f t="shared" si="2"/>
        <v>7.9136690647482011</v>
      </c>
      <c r="G24" s="7">
        <f t="shared" si="2"/>
        <v>0</v>
      </c>
      <c r="H24" s="5"/>
    </row>
    <row r="25" spans="2:30" x14ac:dyDescent="0.25">
      <c r="H25" s="5"/>
    </row>
    <row r="26" spans="2:30" x14ac:dyDescent="0.25">
      <c r="B26" s="14" t="s">
        <v>64</v>
      </c>
      <c r="C26" s="6">
        <v>32</v>
      </c>
      <c r="D26" s="6">
        <v>24</v>
      </c>
      <c r="E26" s="6">
        <v>20</v>
      </c>
      <c r="F26" s="6">
        <v>36</v>
      </c>
      <c r="G26" s="6"/>
      <c r="H26" s="5">
        <v>34</v>
      </c>
    </row>
  </sheetData>
  <sortState xmlns:xlrd2="http://schemas.microsoft.com/office/spreadsheetml/2017/richdata2" ref="AB4:AC9">
    <sortCondition descending="1" ref="AC4:AC9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AC26"/>
  <sheetViews>
    <sheetView topLeftCell="A2"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54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54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0</v>
      </c>
      <c r="AA4" s="13">
        <v>1</v>
      </c>
      <c r="AB4" s="6" t="s">
        <v>13</v>
      </c>
      <c r="AC4" s="3">
        <v>76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0</v>
      </c>
      <c r="AA5" s="13">
        <v>2</v>
      </c>
      <c r="AB5" s="6" t="s">
        <v>4</v>
      </c>
      <c r="AC5" s="3">
        <v>28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ref="Y6:Y15" si="0">SUM(C6:X6)</f>
        <v>0</v>
      </c>
      <c r="AA6" s="13">
        <v>3</v>
      </c>
      <c r="AB6" s="6" t="s">
        <v>14</v>
      </c>
      <c r="AC6" s="3">
        <v>20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0</v>
      </c>
      <c r="AA7" s="13">
        <v>4</v>
      </c>
      <c r="AB7" s="6" t="s">
        <v>11</v>
      </c>
      <c r="AC7" s="3">
        <v>5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5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5</v>
      </c>
      <c r="AA8" s="13">
        <v>5</v>
      </c>
      <c r="AB8" s="6" t="s">
        <v>12</v>
      </c>
      <c r="AC8" s="3">
        <v>4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0</v>
      </c>
      <c r="AC9" s="3">
        <f>SUM(AC4:AC8)</f>
        <v>133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9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9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18</v>
      </c>
      <c r="AC10" s="27">
        <f>AC9/Y19</f>
        <v>1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7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9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16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7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7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9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9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19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19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9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9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5</v>
      </c>
      <c r="S16" s="3">
        <v>0</v>
      </c>
      <c r="T16" s="3">
        <v>14</v>
      </c>
      <c r="U16" s="3">
        <v>0</v>
      </c>
      <c r="V16" s="3">
        <v>0</v>
      </c>
      <c r="W16" s="3">
        <v>0</v>
      </c>
      <c r="X16" s="3">
        <v>0</v>
      </c>
      <c r="Y16" s="3">
        <v>19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5</v>
      </c>
      <c r="U17" s="3">
        <v>10</v>
      </c>
      <c r="V17" s="3">
        <v>0</v>
      </c>
      <c r="W17" s="3">
        <v>0</v>
      </c>
      <c r="X17" s="3">
        <v>0</v>
      </c>
      <c r="Y17" s="3">
        <v>15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4</v>
      </c>
      <c r="T18" s="3">
        <v>2</v>
      </c>
      <c r="U18" s="3">
        <v>10</v>
      </c>
      <c r="V18" s="3">
        <v>0</v>
      </c>
      <c r="W18" s="3">
        <v>0</v>
      </c>
      <c r="X18" s="3">
        <v>0</v>
      </c>
      <c r="Y18" s="3">
        <v>16</v>
      </c>
    </row>
    <row r="19" spans="2:25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28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5</v>
      </c>
      <c r="S19" s="5">
        <f t="shared" si="1"/>
        <v>4</v>
      </c>
      <c r="T19" s="5">
        <f t="shared" si="1"/>
        <v>76</v>
      </c>
      <c r="U19" s="5">
        <f t="shared" si="1"/>
        <v>20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133</v>
      </c>
    </row>
    <row r="22" spans="2:25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25">
      <c r="B23" s="14" t="s">
        <v>65</v>
      </c>
      <c r="C23" s="6">
        <f>C19+D19+E19+L19+M19+W19+X19</f>
        <v>0</v>
      </c>
      <c r="D23" s="6">
        <f>F19+G19+H19+I19+J19+K19</f>
        <v>28</v>
      </c>
      <c r="E23" s="6">
        <f>N19+O19+P19+Q19</f>
        <v>0</v>
      </c>
      <c r="F23" s="6">
        <f>R19+S19+T19+U19</f>
        <v>105</v>
      </c>
      <c r="G23" s="6">
        <f>V19</f>
        <v>0</v>
      </c>
      <c r="H23" s="5">
        <f>SUM(C23:G23)</f>
        <v>133</v>
      </c>
    </row>
    <row r="24" spans="2:25" x14ac:dyDescent="0.25">
      <c r="B24" s="14" t="s">
        <v>66</v>
      </c>
      <c r="C24" s="7">
        <f>(C23/$H$23)*100</f>
        <v>0</v>
      </c>
      <c r="D24" s="7">
        <f t="shared" ref="D24:G24" si="2">(D23/$H$23)*100</f>
        <v>21.052631578947366</v>
      </c>
      <c r="E24" s="7">
        <f t="shared" si="2"/>
        <v>0</v>
      </c>
      <c r="F24" s="7">
        <f t="shared" si="2"/>
        <v>78.94736842105263</v>
      </c>
      <c r="G24" s="7">
        <f t="shared" si="2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/>
      <c r="D26" s="6">
        <v>27</v>
      </c>
      <c r="E26" s="6"/>
      <c r="F26" s="6">
        <v>24</v>
      </c>
      <c r="G26" s="6"/>
      <c r="H26" s="5">
        <v>35</v>
      </c>
    </row>
  </sheetData>
  <sortState xmlns:xlrd2="http://schemas.microsoft.com/office/spreadsheetml/2017/richdata2" ref="AB4:AC5">
    <sortCondition descending="1" ref="AC4:AC5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AC27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49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49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0</v>
      </c>
      <c r="AA4" s="13">
        <v>1</v>
      </c>
      <c r="AB4" s="6" t="s">
        <v>13</v>
      </c>
      <c r="AC4" s="3">
        <v>33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0</v>
      </c>
      <c r="AA5" s="13">
        <v>1</v>
      </c>
      <c r="AB5" s="6" t="s">
        <v>10</v>
      </c>
      <c r="AC5" s="3">
        <v>27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ref="Y6:Y15" si="0">SUM(C6:X6)</f>
        <v>0</v>
      </c>
      <c r="AA6" s="13">
        <v>3</v>
      </c>
      <c r="AB6" s="6">
        <v>200</v>
      </c>
      <c r="AC6" s="3">
        <v>10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0</v>
      </c>
      <c r="AA7" s="13">
        <v>4</v>
      </c>
      <c r="AB7" s="6">
        <v>5000</v>
      </c>
      <c r="AC7" s="3">
        <v>8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0</v>
      </c>
      <c r="AA8" s="13">
        <v>5</v>
      </c>
      <c r="AB8" s="6"/>
    </row>
    <row r="9" spans="2:29" x14ac:dyDescent="0.25">
      <c r="B9" s="3">
        <v>2009</v>
      </c>
      <c r="C9" s="3">
        <v>0</v>
      </c>
      <c r="D9" s="3">
        <v>10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10</v>
      </c>
      <c r="AC9" s="3">
        <f>SUM(AC4:AC8)</f>
        <v>78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0</v>
      </c>
      <c r="AC10" s="27">
        <f>AC9/Y19</f>
        <v>1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8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0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0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4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4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15</v>
      </c>
      <c r="R15" s="3">
        <v>0</v>
      </c>
      <c r="S15" s="3">
        <v>0</v>
      </c>
      <c r="T15" s="3">
        <v>12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27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10</v>
      </c>
      <c r="R16" s="3">
        <v>0</v>
      </c>
      <c r="S16" s="3">
        <v>0</v>
      </c>
      <c r="T16" s="3">
        <v>10</v>
      </c>
      <c r="U16" s="3">
        <v>0</v>
      </c>
      <c r="V16" s="3">
        <v>0</v>
      </c>
      <c r="W16" s="3">
        <v>0</v>
      </c>
      <c r="X16" s="3">
        <v>0</v>
      </c>
      <c r="Y16" s="3">
        <v>20</v>
      </c>
    </row>
    <row r="17" spans="2:26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2</v>
      </c>
      <c r="R17" s="3">
        <v>0</v>
      </c>
      <c r="S17" s="3">
        <v>0</v>
      </c>
      <c r="T17" s="3">
        <v>1</v>
      </c>
      <c r="U17" s="3">
        <v>0</v>
      </c>
      <c r="V17" s="3">
        <v>0</v>
      </c>
      <c r="W17" s="3">
        <v>0</v>
      </c>
      <c r="X17" s="3">
        <v>0</v>
      </c>
      <c r="Y17" s="3">
        <v>3</v>
      </c>
    </row>
    <row r="18" spans="2:26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6</v>
      </c>
      <c r="U18" s="3">
        <v>0</v>
      </c>
      <c r="V18" s="3">
        <v>0</v>
      </c>
      <c r="W18" s="3">
        <v>0</v>
      </c>
      <c r="X18" s="3">
        <v>0</v>
      </c>
      <c r="Y18" s="3">
        <v>6</v>
      </c>
    </row>
    <row r="19" spans="2:26" x14ac:dyDescent="0.25">
      <c r="B19" s="5"/>
      <c r="C19" s="5">
        <f>SUM(C4:C18)</f>
        <v>0</v>
      </c>
      <c r="D19" s="5">
        <f t="shared" ref="D19:Y19" si="1">SUM(D4:D18)</f>
        <v>10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8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27</v>
      </c>
      <c r="R19" s="5">
        <f t="shared" si="1"/>
        <v>0</v>
      </c>
      <c r="S19" s="5">
        <f t="shared" si="1"/>
        <v>0</v>
      </c>
      <c r="T19" s="5">
        <f t="shared" si="1"/>
        <v>33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78</v>
      </c>
    </row>
    <row r="21" spans="2:26" x14ac:dyDescent="0.25">
      <c r="Z21" s="5"/>
    </row>
    <row r="22" spans="2:26" s="5" customFormat="1" x14ac:dyDescent="0.25"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x14ac:dyDescent="0.25">
      <c r="B23" s="14" t="s">
        <v>65</v>
      </c>
      <c r="C23" s="6">
        <f>C19+D19+E19+L19+M19+W19+X19</f>
        <v>10</v>
      </c>
      <c r="D23" s="6">
        <f>F19+G19+H19+I19+J19+K19</f>
        <v>8</v>
      </c>
      <c r="E23" s="6">
        <f>N19+O19+P19+Q19</f>
        <v>27</v>
      </c>
      <c r="F23" s="6">
        <f>R19+S19+T19+U19</f>
        <v>33</v>
      </c>
      <c r="G23" s="6">
        <f>V19</f>
        <v>0</v>
      </c>
      <c r="H23" s="5">
        <f>SUM(C23:G23)</f>
        <v>78</v>
      </c>
    </row>
    <row r="24" spans="2:26" x14ac:dyDescent="0.25">
      <c r="B24" s="14" t="s">
        <v>66</v>
      </c>
      <c r="C24" s="7">
        <f>(C23/$H$23)*100</f>
        <v>12.820512820512819</v>
      </c>
      <c r="D24" s="7">
        <f t="shared" ref="D24:G24" si="2">(D23/$H$23)*100</f>
        <v>10.256410256410255</v>
      </c>
      <c r="E24" s="7">
        <f t="shared" si="2"/>
        <v>34.615384615384613</v>
      </c>
      <c r="F24" s="7">
        <f t="shared" si="2"/>
        <v>42.307692307692307</v>
      </c>
      <c r="G24" s="7">
        <f t="shared" si="2"/>
        <v>0</v>
      </c>
      <c r="H24" s="5"/>
    </row>
    <row r="25" spans="2:26" x14ac:dyDescent="0.25">
      <c r="H25" s="5"/>
    </row>
    <row r="26" spans="2:26" x14ac:dyDescent="0.25">
      <c r="B26" s="14" t="s">
        <v>64</v>
      </c>
      <c r="C26" s="6">
        <v>30</v>
      </c>
      <c r="D26" s="6">
        <v>34</v>
      </c>
      <c r="E26" s="6">
        <v>31</v>
      </c>
      <c r="F26" s="6">
        <v>32</v>
      </c>
      <c r="G26" s="6"/>
      <c r="H26" s="14">
        <v>36</v>
      </c>
    </row>
    <row r="27" spans="2:26" x14ac:dyDescent="0.25">
      <c r="H27" s="5"/>
    </row>
  </sheetData>
  <sortState xmlns:xlrd2="http://schemas.microsoft.com/office/spreadsheetml/2017/richdata2" ref="AB4:AC7">
    <sortCondition descending="1" ref="AC4:AC7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AC27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52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52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0</v>
      </c>
      <c r="AA4" s="13">
        <v>1</v>
      </c>
      <c r="AB4" s="6">
        <v>800</v>
      </c>
      <c r="AC4" s="3">
        <v>45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0</v>
      </c>
      <c r="AA5" s="13">
        <v>2</v>
      </c>
      <c r="AB5" s="6" t="s">
        <v>11</v>
      </c>
      <c r="AC5" s="3">
        <v>14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ref="Y6:Y14" si="0">SUM(C6:X6)</f>
        <v>0</v>
      </c>
      <c r="AA6" s="13">
        <v>3</v>
      </c>
      <c r="AB6" s="6"/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0</v>
      </c>
      <c r="AA7" s="13">
        <v>4</v>
      </c>
      <c r="AB7" s="6"/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0</v>
      </c>
      <c r="AA8" s="13">
        <v>5</v>
      </c>
      <c r="AB8" s="6"/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8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8</v>
      </c>
      <c r="AC9" s="3">
        <f>SUM(AC4:AC8)</f>
        <v>59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0</v>
      </c>
      <c r="AC10" s="27">
        <f>AC9/Y19</f>
        <v>1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0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0</v>
      </c>
    </row>
    <row r="13" spans="2:29" ht="14.25" customHeight="1" x14ac:dyDescent="0.25">
      <c r="B13" s="3">
        <v>2015</v>
      </c>
      <c r="C13" s="3">
        <v>0</v>
      </c>
      <c r="D13" s="3">
        <v>0</v>
      </c>
      <c r="E13" s="3">
        <v>0</v>
      </c>
      <c r="F13" s="3">
        <v>14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14</v>
      </c>
    </row>
    <row r="14" spans="2:29" ht="14.25" customHeight="1" x14ac:dyDescent="0.25">
      <c r="B14" s="3">
        <v>2016</v>
      </c>
      <c r="C14" s="3">
        <v>0</v>
      </c>
      <c r="D14" s="3">
        <v>0</v>
      </c>
      <c r="E14" s="3">
        <v>0</v>
      </c>
      <c r="F14" s="3">
        <v>5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5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15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15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11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6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17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</row>
    <row r="19" spans="2:25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45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14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59</v>
      </c>
    </row>
    <row r="20" spans="2:25" s="5" customForma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2" spans="2:25" x14ac:dyDescent="0.25"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</row>
    <row r="23" spans="2:25" x14ac:dyDescent="0.25">
      <c r="B23" s="14" t="s">
        <v>65</v>
      </c>
      <c r="C23" s="6">
        <f>C19+D19+E19+L19+M19+W19+X19</f>
        <v>0</v>
      </c>
      <c r="D23" s="6">
        <f>F19+G19+H19+I19+J19+K19</f>
        <v>45</v>
      </c>
      <c r="E23" s="6">
        <f>N19+O19+P19+Q19</f>
        <v>0</v>
      </c>
      <c r="F23" s="6">
        <f>R19+S19+T19+U19</f>
        <v>14</v>
      </c>
      <c r="G23" s="6">
        <f>V19</f>
        <v>0</v>
      </c>
      <c r="H23" s="5">
        <f>SUM(C23:G23)</f>
        <v>59</v>
      </c>
    </row>
    <row r="24" spans="2:25" x14ac:dyDescent="0.25">
      <c r="B24" s="14" t="s">
        <v>66</v>
      </c>
      <c r="C24" s="7">
        <f>(C23/$H$23)*100</f>
        <v>0</v>
      </c>
      <c r="D24" s="7">
        <f t="shared" ref="D24:G24" si="2">(D23/$H$23)*100</f>
        <v>76.271186440677965</v>
      </c>
      <c r="E24" s="7">
        <f t="shared" si="2"/>
        <v>0</v>
      </c>
      <c r="F24" s="7">
        <f t="shared" si="2"/>
        <v>23.728813559322035</v>
      </c>
      <c r="G24" s="7">
        <f t="shared" si="2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/>
      <c r="D26" s="6">
        <v>21</v>
      </c>
      <c r="E26" s="6"/>
      <c r="F26" s="6">
        <v>35</v>
      </c>
      <c r="G26" s="6"/>
      <c r="H26" s="5">
        <v>37</v>
      </c>
    </row>
    <row r="27" spans="2:25" x14ac:dyDescent="0.25">
      <c r="H27" s="5"/>
    </row>
  </sheetData>
  <sortState xmlns:xlrd2="http://schemas.microsoft.com/office/spreadsheetml/2017/richdata2" ref="AB4:AC5">
    <sortCondition descending="1" ref="AC4:AC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27"/>
  <sheetViews>
    <sheetView workbookViewId="0">
      <selection activeCell="K1" sqref="K1"/>
    </sheetView>
  </sheetViews>
  <sheetFormatPr defaultColWidth="9.140625" defaultRowHeight="15" x14ac:dyDescent="0.25"/>
  <cols>
    <col min="1" max="1" width="6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23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23</v>
      </c>
    </row>
    <row r="4" spans="2:29" x14ac:dyDescent="0.25">
      <c r="B4" s="3">
        <v>2003</v>
      </c>
      <c r="C4" s="3">
        <v>16</v>
      </c>
      <c r="D4" s="3">
        <v>21</v>
      </c>
      <c r="E4" s="3">
        <v>13</v>
      </c>
      <c r="F4" s="3">
        <v>23</v>
      </c>
      <c r="G4" s="3">
        <v>24</v>
      </c>
      <c r="H4" s="3">
        <v>0</v>
      </c>
      <c r="I4" s="3">
        <v>8</v>
      </c>
      <c r="J4" s="3">
        <v>0</v>
      </c>
      <c r="K4" s="3">
        <v>0</v>
      </c>
      <c r="L4" s="3">
        <v>3</v>
      </c>
      <c r="M4" s="3">
        <v>16</v>
      </c>
      <c r="N4" s="3">
        <v>0</v>
      </c>
      <c r="O4" s="3">
        <v>0</v>
      </c>
      <c r="P4" s="3">
        <v>21</v>
      </c>
      <c r="Q4" s="3">
        <v>5</v>
      </c>
      <c r="R4" s="3">
        <v>0</v>
      </c>
      <c r="S4" s="3">
        <v>0</v>
      </c>
      <c r="T4" s="3">
        <v>7</v>
      </c>
      <c r="U4" s="3">
        <v>8</v>
      </c>
      <c r="V4" s="3">
        <v>15</v>
      </c>
      <c r="W4" s="3">
        <v>10</v>
      </c>
      <c r="X4" s="3">
        <v>24</v>
      </c>
      <c r="Y4" s="3">
        <f>SUM(C4:X4)</f>
        <v>214</v>
      </c>
      <c r="AA4" s="13">
        <v>1</v>
      </c>
      <c r="AB4" s="6">
        <v>1500</v>
      </c>
      <c r="AC4" s="3">
        <v>362</v>
      </c>
    </row>
    <row r="5" spans="2:29" x14ac:dyDescent="0.25">
      <c r="B5" s="3">
        <v>2004</v>
      </c>
      <c r="C5" s="3">
        <v>22</v>
      </c>
      <c r="D5" s="3">
        <v>17</v>
      </c>
      <c r="E5" s="3">
        <v>7</v>
      </c>
      <c r="F5" s="3">
        <v>19</v>
      </c>
      <c r="G5" s="3">
        <v>27</v>
      </c>
      <c r="H5" s="3">
        <v>12</v>
      </c>
      <c r="I5" s="3">
        <v>5</v>
      </c>
      <c r="J5" s="3">
        <v>13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22</v>
      </c>
      <c r="Q5" s="3">
        <v>9</v>
      </c>
      <c r="R5" s="3">
        <v>0</v>
      </c>
      <c r="S5" s="3">
        <v>0</v>
      </c>
      <c r="T5" s="3">
        <v>0</v>
      </c>
      <c r="U5" s="3">
        <v>13</v>
      </c>
      <c r="V5" s="3">
        <v>27</v>
      </c>
      <c r="W5" s="3">
        <v>16</v>
      </c>
      <c r="X5" s="3">
        <v>25</v>
      </c>
      <c r="Y5" s="3">
        <f>SUM(C5:X5)</f>
        <v>234</v>
      </c>
      <c r="AA5" s="13">
        <v>2</v>
      </c>
      <c r="AB5" s="6" t="s">
        <v>59</v>
      </c>
      <c r="AC5" s="3">
        <v>353</v>
      </c>
    </row>
    <row r="6" spans="2:29" x14ac:dyDescent="0.25">
      <c r="B6" s="3">
        <v>2005</v>
      </c>
      <c r="C6" s="3">
        <v>11</v>
      </c>
      <c r="D6" s="3">
        <v>7</v>
      </c>
      <c r="E6" s="3">
        <v>22</v>
      </c>
      <c r="F6" s="3">
        <v>4</v>
      </c>
      <c r="G6" s="3">
        <v>8</v>
      </c>
      <c r="H6" s="3">
        <v>2</v>
      </c>
      <c r="I6" s="3">
        <v>8</v>
      </c>
      <c r="J6" s="3">
        <v>5</v>
      </c>
      <c r="K6" s="3">
        <v>0</v>
      </c>
      <c r="L6" s="3">
        <v>0</v>
      </c>
      <c r="M6" s="3">
        <v>1</v>
      </c>
      <c r="N6" s="3">
        <v>2</v>
      </c>
      <c r="O6" s="3">
        <v>2</v>
      </c>
      <c r="P6" s="3">
        <v>13</v>
      </c>
      <c r="Q6" s="3">
        <v>2</v>
      </c>
      <c r="R6" s="3">
        <v>7</v>
      </c>
      <c r="S6" s="3">
        <v>0</v>
      </c>
      <c r="T6" s="3">
        <v>0</v>
      </c>
      <c r="U6" s="3">
        <v>9</v>
      </c>
      <c r="V6" s="3">
        <v>12</v>
      </c>
      <c r="W6" s="3">
        <v>19</v>
      </c>
      <c r="X6" s="3">
        <v>27</v>
      </c>
      <c r="Y6" s="3">
        <v>161</v>
      </c>
      <c r="AA6" s="13">
        <v>3</v>
      </c>
      <c r="AB6" s="6" t="s">
        <v>60</v>
      </c>
      <c r="AC6" s="3">
        <v>312</v>
      </c>
    </row>
    <row r="7" spans="2:29" x14ac:dyDescent="0.25">
      <c r="B7" s="3">
        <v>2007</v>
      </c>
      <c r="C7" s="3">
        <v>24</v>
      </c>
      <c r="D7" s="3">
        <v>0</v>
      </c>
      <c r="E7" s="3">
        <v>36</v>
      </c>
      <c r="F7" s="3">
        <v>0</v>
      </c>
      <c r="G7" s="3">
        <v>10</v>
      </c>
      <c r="H7" s="3">
        <v>19</v>
      </c>
      <c r="I7" s="3">
        <v>13</v>
      </c>
      <c r="J7" s="3">
        <v>14</v>
      </c>
      <c r="K7" s="3">
        <v>1</v>
      </c>
      <c r="L7" s="3">
        <v>7</v>
      </c>
      <c r="M7" s="3">
        <v>9</v>
      </c>
      <c r="N7" s="3">
        <v>8</v>
      </c>
      <c r="O7" s="3">
        <v>0</v>
      </c>
      <c r="P7" s="3">
        <v>0</v>
      </c>
      <c r="Q7" s="3">
        <v>11</v>
      </c>
      <c r="R7" s="3">
        <v>0</v>
      </c>
      <c r="S7" s="3">
        <v>0</v>
      </c>
      <c r="T7" s="3">
        <v>0</v>
      </c>
      <c r="U7" s="3">
        <v>1</v>
      </c>
      <c r="V7" s="3">
        <v>27</v>
      </c>
      <c r="W7" s="3">
        <v>27</v>
      </c>
      <c r="X7" s="3">
        <v>25</v>
      </c>
      <c r="Y7" s="3">
        <f t="shared" ref="Y7:Y15" si="0">SUM(C7:X7)</f>
        <v>232</v>
      </c>
      <c r="AA7" s="13">
        <v>4</v>
      </c>
      <c r="AB7" s="6" t="s">
        <v>9</v>
      </c>
      <c r="AC7" s="3">
        <v>291</v>
      </c>
    </row>
    <row r="8" spans="2:29" x14ac:dyDescent="0.25">
      <c r="B8" s="3">
        <v>2008</v>
      </c>
      <c r="C8" s="3">
        <v>14</v>
      </c>
      <c r="D8" s="3">
        <v>21</v>
      </c>
      <c r="E8" s="3">
        <v>35</v>
      </c>
      <c r="F8" s="3">
        <v>4</v>
      </c>
      <c r="G8" s="3">
        <v>24</v>
      </c>
      <c r="H8" s="3">
        <v>0</v>
      </c>
      <c r="I8" s="3">
        <v>5</v>
      </c>
      <c r="J8" s="3">
        <v>11</v>
      </c>
      <c r="K8" s="3">
        <v>1</v>
      </c>
      <c r="L8" s="3">
        <v>9</v>
      </c>
      <c r="M8" s="3">
        <v>14</v>
      </c>
      <c r="N8" s="3">
        <v>32</v>
      </c>
      <c r="O8" s="3">
        <v>2</v>
      </c>
      <c r="P8" s="3">
        <v>17</v>
      </c>
      <c r="Q8" s="3">
        <v>25</v>
      </c>
      <c r="R8" s="3">
        <v>0</v>
      </c>
      <c r="S8" s="3">
        <v>0</v>
      </c>
      <c r="T8" s="3">
        <v>0</v>
      </c>
      <c r="U8" s="3">
        <v>13</v>
      </c>
      <c r="V8" s="3">
        <v>13</v>
      </c>
      <c r="W8" s="3">
        <v>13</v>
      </c>
      <c r="X8" s="3">
        <v>25</v>
      </c>
      <c r="Y8" s="3">
        <f t="shared" si="0"/>
        <v>278</v>
      </c>
      <c r="AA8" s="13">
        <v>5</v>
      </c>
      <c r="AB8" s="6">
        <v>200</v>
      </c>
      <c r="AC8" s="3">
        <v>271</v>
      </c>
    </row>
    <row r="9" spans="2:29" x14ac:dyDescent="0.25">
      <c r="B9" s="3">
        <v>2009</v>
      </c>
      <c r="C9" s="3">
        <v>12</v>
      </c>
      <c r="D9" s="3">
        <v>15</v>
      </c>
      <c r="E9" s="3">
        <v>30</v>
      </c>
      <c r="F9" s="3">
        <v>29</v>
      </c>
      <c r="G9" s="3">
        <v>19</v>
      </c>
      <c r="H9" s="3">
        <v>10</v>
      </c>
      <c r="I9" s="3">
        <v>0</v>
      </c>
      <c r="J9" s="3">
        <v>0</v>
      </c>
      <c r="K9" s="3">
        <v>0</v>
      </c>
      <c r="L9" s="3">
        <v>13</v>
      </c>
      <c r="M9" s="3">
        <v>11</v>
      </c>
      <c r="N9" s="3">
        <v>0</v>
      </c>
      <c r="O9" s="3">
        <v>21</v>
      </c>
      <c r="P9" s="3">
        <v>21</v>
      </c>
      <c r="Q9" s="3">
        <v>27</v>
      </c>
      <c r="R9" s="3">
        <v>6</v>
      </c>
      <c r="S9" s="3">
        <v>0</v>
      </c>
      <c r="T9" s="3">
        <v>0</v>
      </c>
      <c r="U9" s="3">
        <v>4</v>
      </c>
      <c r="V9" s="3">
        <v>19</v>
      </c>
      <c r="W9" s="3">
        <v>25</v>
      </c>
      <c r="X9" s="3">
        <v>28</v>
      </c>
      <c r="Y9" s="3">
        <f t="shared" si="0"/>
        <v>290</v>
      </c>
      <c r="AA9" s="13"/>
      <c r="AB9" s="6">
        <v>800</v>
      </c>
      <c r="AC9" s="3">
        <v>271</v>
      </c>
    </row>
    <row r="10" spans="2:29" x14ac:dyDescent="0.25">
      <c r="B10" s="3">
        <v>2011</v>
      </c>
      <c r="C10" s="3">
        <v>9</v>
      </c>
      <c r="D10" s="3">
        <v>3</v>
      </c>
      <c r="E10" s="3">
        <v>2</v>
      </c>
      <c r="F10" s="3">
        <v>17</v>
      </c>
      <c r="G10" s="3">
        <v>15</v>
      </c>
      <c r="H10" s="3">
        <v>21</v>
      </c>
      <c r="I10" s="3">
        <v>15</v>
      </c>
      <c r="J10" s="3">
        <v>2</v>
      </c>
      <c r="K10" s="3">
        <v>3</v>
      </c>
      <c r="L10" s="3">
        <v>39</v>
      </c>
      <c r="M10" s="3">
        <v>31</v>
      </c>
      <c r="N10" s="3">
        <v>0</v>
      </c>
      <c r="O10" s="3">
        <v>11</v>
      </c>
      <c r="P10" s="3">
        <v>8</v>
      </c>
      <c r="Q10" s="3">
        <v>27</v>
      </c>
      <c r="R10" s="3">
        <v>0</v>
      </c>
      <c r="S10" s="3">
        <v>5</v>
      </c>
      <c r="T10" s="3">
        <v>0</v>
      </c>
      <c r="U10" s="3">
        <v>7</v>
      </c>
      <c r="V10" s="3">
        <v>17</v>
      </c>
      <c r="W10" s="3">
        <v>14</v>
      </c>
      <c r="X10" s="3">
        <v>23</v>
      </c>
      <c r="Y10" s="3">
        <f t="shared" si="0"/>
        <v>269</v>
      </c>
      <c r="AC10" s="3">
        <f>SUM(AC5:AC8)</f>
        <v>1227</v>
      </c>
    </row>
    <row r="11" spans="2:29" x14ac:dyDescent="0.25">
      <c r="B11" s="3">
        <v>2012</v>
      </c>
      <c r="C11" s="3">
        <v>13</v>
      </c>
      <c r="D11" s="3">
        <v>6</v>
      </c>
      <c r="E11" s="3">
        <v>18</v>
      </c>
      <c r="F11" s="3">
        <v>9</v>
      </c>
      <c r="G11" s="3">
        <v>17</v>
      </c>
      <c r="H11" s="3">
        <v>35</v>
      </c>
      <c r="I11" s="3">
        <v>35</v>
      </c>
      <c r="J11" s="3">
        <v>0</v>
      </c>
      <c r="K11" s="3">
        <v>1</v>
      </c>
      <c r="L11" s="3">
        <v>24</v>
      </c>
      <c r="M11" s="3">
        <v>22</v>
      </c>
      <c r="N11" s="3">
        <v>14</v>
      </c>
      <c r="O11" s="3">
        <v>23</v>
      </c>
      <c r="P11" s="3">
        <v>35</v>
      </c>
      <c r="Q11" s="3">
        <v>15</v>
      </c>
      <c r="R11" s="3">
        <v>0</v>
      </c>
      <c r="S11" s="3">
        <v>5</v>
      </c>
      <c r="T11" s="3">
        <v>10</v>
      </c>
      <c r="U11" s="3">
        <v>0</v>
      </c>
      <c r="V11" s="3">
        <v>18</v>
      </c>
      <c r="W11" s="3">
        <v>1</v>
      </c>
      <c r="X11" s="3">
        <v>25</v>
      </c>
      <c r="Y11" s="3">
        <f t="shared" si="0"/>
        <v>326</v>
      </c>
      <c r="AC11" s="27">
        <f>AC10/Y19</f>
        <v>0.29124139568003798</v>
      </c>
    </row>
    <row r="12" spans="2:29" x14ac:dyDescent="0.25">
      <c r="B12" s="3">
        <v>2013</v>
      </c>
      <c r="C12" s="3">
        <v>14</v>
      </c>
      <c r="D12" s="3">
        <v>18</v>
      </c>
      <c r="E12" s="3">
        <v>19</v>
      </c>
      <c r="F12" s="3">
        <v>21</v>
      </c>
      <c r="G12" s="3">
        <v>18</v>
      </c>
      <c r="H12" s="3">
        <v>16</v>
      </c>
      <c r="I12" s="3">
        <v>16</v>
      </c>
      <c r="J12" s="3">
        <v>8</v>
      </c>
      <c r="K12" s="3">
        <v>7</v>
      </c>
      <c r="L12" s="3">
        <v>26</v>
      </c>
      <c r="M12" s="3">
        <v>40</v>
      </c>
      <c r="N12" s="3">
        <v>9</v>
      </c>
      <c r="O12" s="3">
        <v>0</v>
      </c>
      <c r="P12" s="3">
        <v>14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12</v>
      </c>
      <c r="W12" s="3">
        <v>23</v>
      </c>
      <c r="X12" s="3">
        <v>27</v>
      </c>
      <c r="Y12" s="3">
        <f t="shared" si="0"/>
        <v>288</v>
      </c>
    </row>
    <row r="13" spans="2:29" x14ac:dyDescent="0.25">
      <c r="B13" s="3">
        <v>2015</v>
      </c>
      <c r="C13" s="3">
        <v>4</v>
      </c>
      <c r="D13" s="3">
        <v>32</v>
      </c>
      <c r="E13" s="3">
        <v>26</v>
      </c>
      <c r="F13" s="3">
        <v>15</v>
      </c>
      <c r="G13" s="3">
        <v>20</v>
      </c>
      <c r="H13" s="3">
        <v>23</v>
      </c>
      <c r="I13" s="3">
        <v>18</v>
      </c>
      <c r="J13" s="3">
        <v>0</v>
      </c>
      <c r="K13" s="3">
        <v>0</v>
      </c>
      <c r="L13" s="3">
        <v>16</v>
      </c>
      <c r="M13" s="3">
        <v>18</v>
      </c>
      <c r="N13" s="3">
        <v>3</v>
      </c>
      <c r="O13" s="3">
        <v>10</v>
      </c>
      <c r="P13" s="3">
        <v>49</v>
      </c>
      <c r="Q13" s="3">
        <v>0</v>
      </c>
      <c r="R13" s="3">
        <v>0</v>
      </c>
      <c r="S13" s="3">
        <v>0</v>
      </c>
      <c r="T13" s="3">
        <v>21</v>
      </c>
      <c r="U13" s="3">
        <v>0</v>
      </c>
      <c r="V13" s="3">
        <v>16</v>
      </c>
      <c r="W13" s="3">
        <v>23</v>
      </c>
      <c r="X13" s="3">
        <v>28</v>
      </c>
      <c r="Y13" s="3">
        <f t="shared" si="0"/>
        <v>322</v>
      </c>
    </row>
    <row r="14" spans="2:29" x14ac:dyDescent="0.25">
      <c r="B14" s="3">
        <v>2016</v>
      </c>
      <c r="C14" s="3">
        <v>13</v>
      </c>
      <c r="D14" s="3">
        <v>36</v>
      </c>
      <c r="E14" s="3">
        <v>16</v>
      </c>
      <c r="F14" s="3">
        <v>17</v>
      </c>
      <c r="G14" s="3">
        <v>21</v>
      </c>
      <c r="H14" s="3">
        <v>31</v>
      </c>
      <c r="I14" s="3">
        <v>19</v>
      </c>
      <c r="J14" s="3">
        <v>8</v>
      </c>
      <c r="K14" s="3">
        <v>0</v>
      </c>
      <c r="L14" s="3">
        <v>29</v>
      </c>
      <c r="M14" s="3">
        <v>9</v>
      </c>
      <c r="N14" s="3">
        <v>21</v>
      </c>
      <c r="O14" s="3">
        <v>12</v>
      </c>
      <c r="P14" s="3">
        <v>29</v>
      </c>
      <c r="Q14" s="3">
        <v>0</v>
      </c>
      <c r="R14" s="3">
        <v>0</v>
      </c>
      <c r="S14" s="3">
        <v>0</v>
      </c>
      <c r="T14" s="3">
        <v>14</v>
      </c>
      <c r="U14" s="3">
        <v>0</v>
      </c>
      <c r="V14" s="3">
        <v>26</v>
      </c>
      <c r="W14" s="3">
        <v>26</v>
      </c>
      <c r="X14" s="3">
        <v>16</v>
      </c>
      <c r="Y14" s="3">
        <f t="shared" si="0"/>
        <v>343</v>
      </c>
    </row>
    <row r="15" spans="2:29" x14ac:dyDescent="0.25">
      <c r="B15" s="3">
        <v>2017</v>
      </c>
      <c r="C15" s="3">
        <v>25</v>
      </c>
      <c r="D15" s="3">
        <v>33</v>
      </c>
      <c r="E15" s="3">
        <v>9</v>
      </c>
      <c r="F15" s="3">
        <v>26</v>
      </c>
      <c r="G15" s="3">
        <v>29</v>
      </c>
      <c r="H15" s="3">
        <v>42</v>
      </c>
      <c r="I15" s="3">
        <v>16</v>
      </c>
      <c r="J15" s="3">
        <v>17</v>
      </c>
      <c r="K15" s="3">
        <v>0</v>
      </c>
      <c r="L15" s="3">
        <v>7</v>
      </c>
      <c r="M15" s="3">
        <v>13</v>
      </c>
      <c r="N15" s="3">
        <v>34</v>
      </c>
      <c r="O15" s="3">
        <v>11</v>
      </c>
      <c r="P15" s="3">
        <v>16</v>
      </c>
      <c r="Q15" s="3">
        <v>0</v>
      </c>
      <c r="R15" s="3">
        <v>0</v>
      </c>
      <c r="S15" s="3">
        <v>0</v>
      </c>
      <c r="T15" s="3">
        <v>21</v>
      </c>
      <c r="U15" s="3">
        <v>0</v>
      </c>
      <c r="V15" s="3">
        <v>18</v>
      </c>
      <c r="W15" s="3">
        <v>31</v>
      </c>
      <c r="X15" s="3">
        <v>29</v>
      </c>
      <c r="Y15" s="3">
        <f t="shared" si="0"/>
        <v>377</v>
      </c>
    </row>
    <row r="16" spans="2:29" x14ac:dyDescent="0.25">
      <c r="B16" s="3">
        <v>2019</v>
      </c>
      <c r="C16" s="3">
        <v>38</v>
      </c>
      <c r="D16" s="3">
        <v>41</v>
      </c>
      <c r="E16" s="3">
        <v>5</v>
      </c>
      <c r="F16" s="3">
        <v>11</v>
      </c>
      <c r="G16" s="3">
        <v>41</v>
      </c>
      <c r="H16" s="3">
        <v>18</v>
      </c>
      <c r="I16" s="3">
        <v>2</v>
      </c>
      <c r="J16" s="3">
        <v>13</v>
      </c>
      <c r="K16" s="3">
        <v>3</v>
      </c>
      <c r="L16" s="3">
        <v>2</v>
      </c>
      <c r="M16" s="3">
        <v>4</v>
      </c>
      <c r="N16" s="3">
        <v>0</v>
      </c>
      <c r="O16" s="3">
        <v>13</v>
      </c>
      <c r="P16" s="3">
        <v>16</v>
      </c>
      <c r="Q16" s="3">
        <v>0</v>
      </c>
      <c r="R16" s="3">
        <v>6</v>
      </c>
      <c r="S16" s="3">
        <v>0</v>
      </c>
      <c r="T16" s="3">
        <v>7</v>
      </c>
      <c r="U16" s="3">
        <v>0</v>
      </c>
      <c r="V16" s="3">
        <v>16</v>
      </c>
      <c r="W16" s="3">
        <v>30</v>
      </c>
      <c r="X16" s="3">
        <v>22</v>
      </c>
      <c r="Y16" s="3">
        <v>288</v>
      </c>
    </row>
    <row r="17" spans="1:30" x14ac:dyDescent="0.25">
      <c r="B17" s="3">
        <v>2021</v>
      </c>
      <c r="C17" s="3">
        <v>27</v>
      </c>
      <c r="D17" s="3">
        <v>2</v>
      </c>
      <c r="E17" s="3">
        <v>11</v>
      </c>
      <c r="F17" s="3">
        <v>50</v>
      </c>
      <c r="G17" s="3">
        <v>44</v>
      </c>
      <c r="H17" s="3">
        <v>6</v>
      </c>
      <c r="I17" s="3">
        <v>11</v>
      </c>
      <c r="J17" s="3">
        <v>0</v>
      </c>
      <c r="K17" s="3">
        <v>8</v>
      </c>
      <c r="L17" s="3">
        <v>12</v>
      </c>
      <c r="M17" s="3">
        <v>0</v>
      </c>
      <c r="N17" s="3">
        <v>10</v>
      </c>
      <c r="O17" s="3">
        <v>24</v>
      </c>
      <c r="P17" s="3">
        <v>15</v>
      </c>
      <c r="Q17" s="3">
        <v>0</v>
      </c>
      <c r="R17" s="3">
        <v>0</v>
      </c>
      <c r="S17" s="3">
        <v>0</v>
      </c>
      <c r="T17" s="3">
        <v>11</v>
      </c>
      <c r="U17" s="3">
        <v>0</v>
      </c>
      <c r="V17" s="3">
        <v>0</v>
      </c>
      <c r="W17" s="3">
        <v>29</v>
      </c>
      <c r="X17" s="3">
        <v>15</v>
      </c>
      <c r="Y17" s="3">
        <v>275</v>
      </c>
    </row>
    <row r="18" spans="1:30" x14ac:dyDescent="0.25">
      <c r="B18" s="3">
        <v>2022</v>
      </c>
      <c r="C18" s="3">
        <v>26</v>
      </c>
      <c r="D18" s="3">
        <v>19</v>
      </c>
      <c r="E18" s="3">
        <v>30</v>
      </c>
      <c r="F18" s="3">
        <v>26</v>
      </c>
      <c r="G18" s="3">
        <v>45</v>
      </c>
      <c r="H18" s="3">
        <v>13</v>
      </c>
      <c r="I18" s="3">
        <v>13</v>
      </c>
      <c r="J18" s="3">
        <v>5</v>
      </c>
      <c r="K18" s="3">
        <v>10</v>
      </c>
      <c r="L18" s="3">
        <v>30</v>
      </c>
      <c r="M18" s="3">
        <v>0</v>
      </c>
      <c r="N18" s="3">
        <v>0</v>
      </c>
      <c r="O18" s="3">
        <v>22</v>
      </c>
      <c r="P18" s="3">
        <v>15</v>
      </c>
      <c r="Q18" s="3">
        <v>0</v>
      </c>
      <c r="R18" s="3">
        <v>1</v>
      </c>
      <c r="S18" s="3">
        <v>7</v>
      </c>
      <c r="T18" s="3">
        <v>6</v>
      </c>
      <c r="U18" s="3">
        <v>0</v>
      </c>
      <c r="V18" s="3">
        <v>9</v>
      </c>
      <c r="W18" s="3">
        <v>25</v>
      </c>
      <c r="X18" s="3">
        <v>14</v>
      </c>
      <c r="Y18" s="3">
        <v>316</v>
      </c>
    </row>
    <row r="19" spans="1:30" x14ac:dyDescent="0.25">
      <c r="A19" s="5"/>
      <c r="B19" s="5"/>
      <c r="C19" s="5">
        <f>SUM(C4:C18)</f>
        <v>268</v>
      </c>
      <c r="D19" s="5">
        <f t="shared" ref="D19:Y19" si="1">SUM(D4:D18)</f>
        <v>271</v>
      </c>
      <c r="E19" s="5">
        <f t="shared" si="1"/>
        <v>279</v>
      </c>
      <c r="F19" s="5">
        <f t="shared" si="1"/>
        <v>271</v>
      </c>
      <c r="G19" s="5">
        <f t="shared" si="1"/>
        <v>362</v>
      </c>
      <c r="H19" s="5">
        <f t="shared" si="1"/>
        <v>248</v>
      </c>
      <c r="I19" s="5">
        <f t="shared" si="1"/>
        <v>184</v>
      </c>
      <c r="J19" s="5">
        <f t="shared" si="1"/>
        <v>96</v>
      </c>
      <c r="K19" s="5">
        <f t="shared" si="1"/>
        <v>34</v>
      </c>
      <c r="L19" s="5">
        <f t="shared" si="1"/>
        <v>217</v>
      </c>
      <c r="M19" s="5">
        <f t="shared" si="1"/>
        <v>188</v>
      </c>
      <c r="N19" s="5">
        <f t="shared" si="1"/>
        <v>133</v>
      </c>
      <c r="O19" s="5">
        <f t="shared" si="1"/>
        <v>151</v>
      </c>
      <c r="P19" s="5">
        <f t="shared" si="1"/>
        <v>291</v>
      </c>
      <c r="Q19" s="5">
        <f t="shared" si="1"/>
        <v>121</v>
      </c>
      <c r="R19" s="5">
        <f t="shared" si="1"/>
        <v>20</v>
      </c>
      <c r="S19" s="5">
        <f t="shared" si="1"/>
        <v>17</v>
      </c>
      <c r="T19" s="5">
        <f t="shared" si="1"/>
        <v>97</v>
      </c>
      <c r="U19" s="5">
        <f t="shared" si="1"/>
        <v>55</v>
      </c>
      <c r="V19" s="5">
        <f t="shared" si="1"/>
        <v>245</v>
      </c>
      <c r="W19" s="5">
        <f t="shared" si="1"/>
        <v>312</v>
      </c>
      <c r="X19" s="5">
        <f t="shared" si="1"/>
        <v>353</v>
      </c>
      <c r="Y19" s="5">
        <f t="shared" si="1"/>
        <v>4213</v>
      </c>
      <c r="Z19" s="5"/>
    </row>
    <row r="22" spans="1:30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x14ac:dyDescent="0.25">
      <c r="B23" s="14" t="s">
        <v>65</v>
      </c>
      <c r="C23" s="6">
        <f>C19+D19+E19+L19+M19+W19+X19</f>
        <v>1888</v>
      </c>
      <c r="D23" s="6">
        <f>F19+G19+H19+I19+J19+K19</f>
        <v>1195</v>
      </c>
      <c r="E23" s="6">
        <f>N19+O19+P19+Q19</f>
        <v>696</v>
      </c>
      <c r="F23" s="6">
        <f>R19+S19+T19+U19</f>
        <v>189</v>
      </c>
      <c r="G23" s="6">
        <f>V19</f>
        <v>245</v>
      </c>
      <c r="H23" s="5">
        <f>SUM(C23:G23)</f>
        <v>4213</v>
      </c>
      <c r="AA23" s="5"/>
      <c r="AB23" s="5"/>
      <c r="AC23" s="5"/>
      <c r="AD23" s="5"/>
    </row>
    <row r="24" spans="1:30" x14ac:dyDescent="0.25">
      <c r="B24" s="14" t="s">
        <v>66</v>
      </c>
      <c r="C24" s="7">
        <f>(C23/$H$23)*100</f>
        <v>44.813671967718967</v>
      </c>
      <c r="D24" s="7">
        <f t="shared" ref="D24:G24" si="2">(D23/$H$23)*100</f>
        <v>28.36458580583907</v>
      </c>
      <c r="E24" s="7">
        <f t="shared" si="2"/>
        <v>16.520294327082837</v>
      </c>
      <c r="F24" s="7">
        <f t="shared" si="2"/>
        <v>4.4861144077854265</v>
      </c>
      <c r="G24" s="7">
        <f t="shared" si="2"/>
        <v>5.8153334915736998</v>
      </c>
      <c r="H24" s="5"/>
    </row>
    <row r="25" spans="1:30" x14ac:dyDescent="0.25">
      <c r="H25" s="5"/>
    </row>
    <row r="26" spans="1:30" x14ac:dyDescent="0.25">
      <c r="B26" s="14" t="s">
        <v>64</v>
      </c>
      <c r="C26" s="6">
        <v>1</v>
      </c>
      <c r="D26" s="6">
        <v>1</v>
      </c>
      <c r="E26" s="6">
        <v>4</v>
      </c>
      <c r="F26" s="6">
        <v>19</v>
      </c>
      <c r="G26" s="6">
        <v>5</v>
      </c>
      <c r="H26" s="5">
        <v>2</v>
      </c>
    </row>
    <row r="27" spans="1:30" x14ac:dyDescent="0.25">
      <c r="H27" s="5"/>
    </row>
  </sheetData>
  <sortState xmlns:xlrd2="http://schemas.microsoft.com/office/spreadsheetml/2017/richdata2" ref="AB5:AC8">
    <sortCondition descending="1" ref="AC5:AC8"/>
  </sortState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AC26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58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58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6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6</v>
      </c>
      <c r="AA4" s="13">
        <v>1</v>
      </c>
      <c r="AB4" s="6" t="s">
        <v>8</v>
      </c>
      <c r="AC4" s="3">
        <v>18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12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 t="shared" ref="Y5:Y15" si="0">SUM(C5:X5)</f>
        <v>12</v>
      </c>
      <c r="AA5" s="13">
        <v>2</v>
      </c>
      <c r="AB5" s="6" t="s">
        <v>14</v>
      </c>
      <c r="AC5" s="3">
        <v>16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si="0"/>
        <v>0</v>
      </c>
      <c r="AA6" s="13">
        <v>3</v>
      </c>
      <c r="AB6" s="6"/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0</v>
      </c>
      <c r="AA7" s="13">
        <v>4</v>
      </c>
      <c r="AB7" s="6"/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0</v>
      </c>
      <c r="AA8" s="13">
        <v>5</v>
      </c>
      <c r="AB8" s="6"/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0</v>
      </c>
      <c r="AC9" s="3">
        <f>SUM(AC4:AC8)</f>
        <v>34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4</v>
      </c>
      <c r="V10" s="3">
        <v>0</v>
      </c>
      <c r="W10" s="3">
        <v>0</v>
      </c>
      <c r="X10" s="3">
        <v>0</v>
      </c>
      <c r="Y10" s="3">
        <f t="shared" si="0"/>
        <v>4</v>
      </c>
      <c r="AC10" s="27">
        <f>AC9/Y19</f>
        <v>1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6</v>
      </c>
      <c r="V11" s="3">
        <v>0</v>
      </c>
      <c r="W11" s="3">
        <v>0</v>
      </c>
      <c r="X11" s="3">
        <v>0</v>
      </c>
      <c r="Y11" s="3">
        <f t="shared" si="0"/>
        <v>6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0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0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0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6</v>
      </c>
      <c r="V15" s="3">
        <v>0</v>
      </c>
      <c r="W15" s="3">
        <v>0</v>
      </c>
      <c r="X15" s="3">
        <v>0</v>
      </c>
      <c r="Y15" s="3">
        <f t="shared" si="0"/>
        <v>6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</row>
    <row r="17" spans="2:26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</row>
    <row r="18" spans="2:26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</row>
    <row r="19" spans="2:26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18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16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34</v>
      </c>
      <c r="Z19" s="5"/>
    </row>
    <row r="20" spans="2:26" s="5" customForma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2" spans="2:26" x14ac:dyDescent="0.25"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</row>
    <row r="23" spans="2:26" x14ac:dyDescent="0.25">
      <c r="B23" s="14" t="s">
        <v>65</v>
      </c>
      <c r="C23" s="6">
        <f>C19+D19+E19+L19+M19+W19+X19</f>
        <v>0</v>
      </c>
      <c r="D23" s="6">
        <f>F19+G19+H19+I19+J19+K19</f>
        <v>0</v>
      </c>
      <c r="E23" s="6">
        <f>N19+O19+P19+Q19</f>
        <v>18</v>
      </c>
      <c r="F23" s="6">
        <f>R19+S19+T19+U19</f>
        <v>16</v>
      </c>
      <c r="G23" s="6">
        <f>V19</f>
        <v>0</v>
      </c>
      <c r="H23" s="5">
        <f>SUM(C23:G23)</f>
        <v>34</v>
      </c>
    </row>
    <row r="24" spans="2:26" x14ac:dyDescent="0.25">
      <c r="B24" s="14" t="s">
        <v>66</v>
      </c>
      <c r="C24" s="7">
        <f>(C23/$H$23)*100</f>
        <v>0</v>
      </c>
      <c r="D24" s="7">
        <f t="shared" ref="D24:G24" si="2">(D23/$H$23)*100</f>
        <v>0</v>
      </c>
      <c r="E24" s="7">
        <f t="shared" si="2"/>
        <v>52.941176470588239</v>
      </c>
      <c r="F24" s="7">
        <f t="shared" si="2"/>
        <v>47.058823529411761</v>
      </c>
      <c r="G24" s="7">
        <f t="shared" si="2"/>
        <v>0</v>
      </c>
      <c r="H24" s="5"/>
    </row>
    <row r="25" spans="2:26" x14ac:dyDescent="0.25">
      <c r="H25" s="5"/>
    </row>
    <row r="26" spans="2:26" x14ac:dyDescent="0.25">
      <c r="B26" s="14" t="s">
        <v>64</v>
      </c>
      <c r="C26" s="6"/>
      <c r="D26" s="6"/>
      <c r="E26" s="6">
        <v>32</v>
      </c>
      <c r="F26" s="6">
        <v>33</v>
      </c>
      <c r="G26" s="6"/>
      <c r="H26" s="5">
        <v>38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3B57-A2DC-4F19-9224-810F6F041259}">
  <dimension ref="B2:AC26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71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71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0</v>
      </c>
      <c r="AA4" s="13">
        <v>1</v>
      </c>
      <c r="AB4" s="6" t="s">
        <v>4</v>
      </c>
      <c r="AC4" s="3">
        <v>24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 t="shared" ref="Y5:Y17" si="0">SUM(C5:X5)</f>
        <v>0</v>
      </c>
      <c r="AA5" s="13">
        <v>2</v>
      </c>
      <c r="AB5" s="6"/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si="0"/>
        <v>0</v>
      </c>
      <c r="AA6" s="13">
        <v>3</v>
      </c>
      <c r="AB6" s="6"/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0</v>
      </c>
      <c r="AA7" s="13">
        <v>4</v>
      </c>
      <c r="AB7" s="6"/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0</v>
      </c>
      <c r="AA8" s="13">
        <v>5</v>
      </c>
      <c r="AB8" s="6"/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0</v>
      </c>
      <c r="AC9" s="3">
        <f>SUM(AC4:AC8)</f>
        <v>24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0</v>
      </c>
      <c r="AC10" s="27">
        <f>AC9/Y19</f>
        <v>1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0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0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0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0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0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8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f t="shared" si="0"/>
        <v>8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4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f t="shared" si="0"/>
        <v>4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12</v>
      </c>
    </row>
    <row r="19" spans="2:25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24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24</v>
      </c>
    </row>
    <row r="20" spans="2:25" s="5" customForma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2" spans="2:25" x14ac:dyDescent="0.25"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</row>
    <row r="23" spans="2:25" x14ac:dyDescent="0.25">
      <c r="B23" s="14" t="s">
        <v>65</v>
      </c>
      <c r="C23" s="6">
        <f>C19+D19+E19+L19+M19+W19+X19</f>
        <v>0</v>
      </c>
      <c r="D23" s="6">
        <f>F19+G19+H19+I19+J19+K19</f>
        <v>24</v>
      </c>
      <c r="E23" s="6">
        <f>N19+O19+P19+Q19</f>
        <v>0</v>
      </c>
      <c r="F23" s="6">
        <f>R19+S19+T19+U19</f>
        <v>0</v>
      </c>
      <c r="G23" s="6">
        <f>V19</f>
        <v>0</v>
      </c>
      <c r="H23" s="5">
        <f>SUM(C23:G23)</f>
        <v>24</v>
      </c>
    </row>
    <row r="24" spans="2:25" x14ac:dyDescent="0.25">
      <c r="B24" s="14" t="s">
        <v>66</v>
      </c>
      <c r="C24" s="7">
        <f>(C23/$H$23)*100</f>
        <v>0</v>
      </c>
      <c r="D24" s="7">
        <f t="shared" ref="D24:G24" si="2">(D23/$H$23)*100</f>
        <v>100</v>
      </c>
      <c r="E24" s="7">
        <f t="shared" si="2"/>
        <v>0</v>
      </c>
      <c r="F24" s="7">
        <f t="shared" si="2"/>
        <v>0</v>
      </c>
      <c r="G24" s="7">
        <f t="shared" si="2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/>
      <c r="D26" s="6">
        <v>31</v>
      </c>
      <c r="E26" s="6"/>
      <c r="F26" s="6"/>
      <c r="G26" s="6"/>
      <c r="H26" s="5">
        <v>39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27BBF-2546-48E6-A526-5F38BD946F40}">
  <dimension ref="B2:AC26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69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63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0</v>
      </c>
      <c r="AA4" s="13">
        <v>1</v>
      </c>
      <c r="AB4" s="6" t="s">
        <v>7</v>
      </c>
      <c r="AC4" s="3">
        <v>11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0</v>
      </c>
      <c r="AA5" s="13">
        <v>2</v>
      </c>
      <c r="AB5" s="6"/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ref="Y6:Y13" si="0">SUM(C6:X6)</f>
        <v>0</v>
      </c>
      <c r="AA6" s="13">
        <v>3</v>
      </c>
      <c r="AB6" s="6"/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0</v>
      </c>
      <c r="AA7" s="13">
        <v>4</v>
      </c>
      <c r="AB7" s="6"/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0</v>
      </c>
      <c r="AA8" s="13">
        <v>5</v>
      </c>
      <c r="AB8" s="6"/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0</v>
      </c>
      <c r="AC9" s="3">
        <f>SUM(AC4:AC8)</f>
        <v>11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0</v>
      </c>
      <c r="AC10" s="27">
        <f>AC9/Y19</f>
        <v>1.375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0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0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0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8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8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3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</row>
    <row r="19" spans="2:25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11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8</v>
      </c>
    </row>
    <row r="20" spans="2:25" s="5" customForma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2" spans="2:25" x14ac:dyDescent="0.25"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</row>
    <row r="23" spans="2:25" x14ac:dyDescent="0.25">
      <c r="B23" s="14" t="s">
        <v>65</v>
      </c>
      <c r="C23" s="6">
        <f>C19+D19+E19+L19+M19+W19+X19</f>
        <v>0</v>
      </c>
      <c r="D23" s="6">
        <f>F19+G19+H19+I19+J19+K19</f>
        <v>0</v>
      </c>
      <c r="E23" s="6">
        <f>N19+O19+P19+Q19</f>
        <v>11</v>
      </c>
      <c r="F23" s="6">
        <f>R19+S19+T19+U19</f>
        <v>0</v>
      </c>
      <c r="G23" s="6">
        <f>V19</f>
        <v>0</v>
      </c>
      <c r="H23" s="5">
        <f>SUM(C23:G23)</f>
        <v>11</v>
      </c>
    </row>
    <row r="24" spans="2:25" x14ac:dyDescent="0.25">
      <c r="B24" s="14" t="s">
        <v>66</v>
      </c>
      <c r="C24" s="7">
        <f>(C23/$H$23)*100</f>
        <v>0</v>
      </c>
      <c r="D24" s="7">
        <f t="shared" ref="D24:G24" si="2">(D23/$H$23)*100</f>
        <v>0</v>
      </c>
      <c r="E24" s="7">
        <f t="shared" si="2"/>
        <v>100</v>
      </c>
      <c r="F24" s="7">
        <f t="shared" si="2"/>
        <v>0</v>
      </c>
      <c r="G24" s="7">
        <f t="shared" si="2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/>
      <c r="D26" s="6"/>
      <c r="E26" s="6">
        <v>34</v>
      </c>
      <c r="F26" s="6"/>
      <c r="G26" s="6"/>
      <c r="H26" s="5">
        <v>40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AC26"/>
  <sheetViews>
    <sheetView workbookViewId="0"/>
  </sheetViews>
  <sheetFormatPr defaultColWidth="9.140625" defaultRowHeight="15" x14ac:dyDescent="0.25"/>
  <cols>
    <col min="1" max="1" width="6.570312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63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63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0</v>
      </c>
      <c r="AA4" s="13">
        <v>1</v>
      </c>
      <c r="AB4" s="6">
        <v>1500</v>
      </c>
      <c r="AC4" s="3">
        <v>5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 t="shared" ref="Y5:Y17" si="0">SUM(C5:X5)</f>
        <v>0</v>
      </c>
      <c r="AA5" s="13">
        <v>2</v>
      </c>
      <c r="AB5" s="6" t="s">
        <v>11</v>
      </c>
      <c r="AC5" s="3">
        <v>3</v>
      </c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si="0"/>
        <v>0</v>
      </c>
      <c r="AA6" s="13">
        <v>3</v>
      </c>
      <c r="AB6" s="6"/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0</v>
      </c>
      <c r="AA7" s="13">
        <v>4</v>
      </c>
      <c r="AB7" s="6"/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0</v>
      </c>
      <c r="AA8" s="13">
        <v>5</v>
      </c>
      <c r="AB8" s="6"/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0</v>
      </c>
      <c r="AC9" s="3">
        <f>SUM(AC4:AC8)</f>
        <v>8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0</v>
      </c>
      <c r="AC10" s="27">
        <f>AC9/Y19</f>
        <v>1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0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0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3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3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0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f t="shared" si="0"/>
        <v>0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f t="shared" si="0"/>
        <v>0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5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f t="shared" si="0"/>
        <v>5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</row>
    <row r="19" spans="2:25" x14ac:dyDescent="0.25">
      <c r="B19" s="5"/>
      <c r="C19" s="5">
        <f>SUM(C4:C18)</f>
        <v>0</v>
      </c>
      <c r="D19" s="5">
        <f t="shared" ref="D19:Y19" si="1">SUM(D4:D18)</f>
        <v>0</v>
      </c>
      <c r="E19" s="5">
        <f t="shared" si="1"/>
        <v>0</v>
      </c>
      <c r="F19" s="5">
        <f t="shared" si="1"/>
        <v>0</v>
      </c>
      <c r="G19" s="5">
        <f t="shared" si="1"/>
        <v>5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3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8</v>
      </c>
    </row>
    <row r="20" spans="2:25" s="5" customForma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2" spans="2:25" x14ac:dyDescent="0.25"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</row>
    <row r="23" spans="2:25" x14ac:dyDescent="0.25">
      <c r="B23" s="14" t="s">
        <v>65</v>
      </c>
      <c r="C23" s="6">
        <f>C19+D19+E19+L19+M19+W19+X19</f>
        <v>0</v>
      </c>
      <c r="D23" s="6">
        <f>F19+G19+H19+I19+J19+K19</f>
        <v>5</v>
      </c>
      <c r="E23" s="6">
        <f>N19+O19+P19+Q19</f>
        <v>0</v>
      </c>
      <c r="F23" s="6">
        <f>R19+S19+T19+U19</f>
        <v>3</v>
      </c>
      <c r="G23" s="6">
        <f>V19</f>
        <v>0</v>
      </c>
      <c r="H23" s="5">
        <f>SUM(C23:G23)</f>
        <v>8</v>
      </c>
    </row>
    <row r="24" spans="2:25" x14ac:dyDescent="0.25">
      <c r="B24" s="14" t="s">
        <v>66</v>
      </c>
      <c r="C24" s="7">
        <f>(C23/$H$23)*100</f>
        <v>0</v>
      </c>
      <c r="D24" s="7">
        <f t="shared" ref="D24:G24" si="2">(D23/$H$23)*100</f>
        <v>62.5</v>
      </c>
      <c r="E24" s="7">
        <f t="shared" si="2"/>
        <v>0</v>
      </c>
      <c r="F24" s="7">
        <f t="shared" si="2"/>
        <v>37.5</v>
      </c>
      <c r="G24" s="7">
        <f t="shared" si="2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/>
      <c r="D26" s="6">
        <v>35</v>
      </c>
      <c r="E26" s="6"/>
      <c r="F26" s="6">
        <v>39</v>
      </c>
      <c r="G26" s="6"/>
      <c r="H26" s="5">
        <v>41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AC27"/>
  <sheetViews>
    <sheetView workbookViewId="0"/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53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53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f>SUM(C4:X4)</f>
        <v>0</v>
      </c>
      <c r="AA4" s="13">
        <v>1</v>
      </c>
      <c r="AB4" s="6" t="s">
        <v>11</v>
      </c>
      <c r="AC4" s="3">
        <v>4</v>
      </c>
    </row>
    <row r="5" spans="2:29" x14ac:dyDescent="0.25">
      <c r="B5" s="3">
        <v>2004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1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f>SUM(C5:X5)</f>
        <v>1</v>
      </c>
      <c r="AA5" s="13">
        <v>2</v>
      </c>
      <c r="AB5" s="6"/>
    </row>
    <row r="6" spans="2:29" x14ac:dyDescent="0.25">
      <c r="B6" s="3">
        <v>2005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 t="shared" ref="Y6:Y14" si="0">SUM(C6:X6)</f>
        <v>0</v>
      </c>
      <c r="AA6" s="13">
        <v>3</v>
      </c>
      <c r="AB6" s="6"/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 t="shared" si="0"/>
        <v>0</v>
      </c>
      <c r="AA7" s="13">
        <v>4</v>
      </c>
      <c r="AB7" s="6"/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f t="shared" si="0"/>
        <v>0</v>
      </c>
      <c r="AA8" s="13">
        <v>5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3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f t="shared" si="0"/>
        <v>3</v>
      </c>
      <c r="AC9" s="3">
        <f>SUM(AC4:AC8)</f>
        <v>4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f t="shared" si="0"/>
        <v>0</v>
      </c>
      <c r="AC10" s="27">
        <f>AC9/Y19</f>
        <v>1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f t="shared" si="0"/>
        <v>0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f t="shared" si="0"/>
        <v>0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0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f t="shared" si="0"/>
        <v>0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f t="shared" ref="Y15" si="1">SUM(C15:X15)</f>
        <v>0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f t="shared" ref="Y16" si="2">SUM(C16:X16)</f>
        <v>0</v>
      </c>
    </row>
    <row r="17" spans="2:25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f t="shared" ref="Y17" si="3">SUM(C17:X17)</f>
        <v>0</v>
      </c>
    </row>
    <row r="18" spans="2:25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f t="shared" ref="Y18" si="4">SUM(C18:X18)</f>
        <v>0</v>
      </c>
    </row>
    <row r="19" spans="2:25" s="5" customFormat="1" x14ac:dyDescent="0.25">
      <c r="C19" s="5">
        <f>SUM(C4:C18)</f>
        <v>0</v>
      </c>
      <c r="D19" s="5">
        <f t="shared" ref="D19:Y19" si="5">SUM(D4:D18)</f>
        <v>0</v>
      </c>
      <c r="E19" s="5">
        <f t="shared" si="5"/>
        <v>0</v>
      </c>
      <c r="F19" s="5">
        <f t="shared" si="5"/>
        <v>0</v>
      </c>
      <c r="G19" s="5">
        <f t="shared" si="5"/>
        <v>0</v>
      </c>
      <c r="H19" s="5">
        <f t="shared" si="5"/>
        <v>0</v>
      </c>
      <c r="I19" s="5">
        <f t="shared" si="5"/>
        <v>0</v>
      </c>
      <c r="J19" s="5">
        <f t="shared" si="5"/>
        <v>0</v>
      </c>
      <c r="K19" s="5">
        <f t="shared" si="5"/>
        <v>0</v>
      </c>
      <c r="L19" s="5">
        <f t="shared" si="5"/>
        <v>0</v>
      </c>
      <c r="M19" s="5">
        <f t="shared" si="5"/>
        <v>0</v>
      </c>
      <c r="N19" s="5">
        <f t="shared" si="5"/>
        <v>0</v>
      </c>
      <c r="O19" s="5">
        <f t="shared" si="5"/>
        <v>0</v>
      </c>
      <c r="P19" s="5">
        <f t="shared" si="5"/>
        <v>0</v>
      </c>
      <c r="Q19" s="5">
        <f t="shared" si="5"/>
        <v>0</v>
      </c>
      <c r="R19" s="5">
        <f t="shared" si="5"/>
        <v>4</v>
      </c>
      <c r="S19" s="5">
        <f t="shared" si="5"/>
        <v>0</v>
      </c>
      <c r="T19" s="5">
        <f t="shared" si="5"/>
        <v>0</v>
      </c>
      <c r="U19" s="5">
        <f t="shared" si="5"/>
        <v>0</v>
      </c>
      <c r="V19" s="5">
        <f t="shared" si="5"/>
        <v>0</v>
      </c>
      <c r="W19" s="5">
        <f t="shared" si="5"/>
        <v>0</v>
      </c>
      <c r="X19" s="5">
        <f t="shared" si="5"/>
        <v>0</v>
      </c>
      <c r="Y19" s="5">
        <f t="shared" si="5"/>
        <v>4</v>
      </c>
    </row>
    <row r="22" spans="2:25" x14ac:dyDescent="0.25"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</row>
    <row r="23" spans="2:25" x14ac:dyDescent="0.25">
      <c r="B23" s="14" t="s">
        <v>65</v>
      </c>
      <c r="C23" s="6">
        <f>C19+D19+E19+L19+M19+W19+X19</f>
        <v>0</v>
      </c>
      <c r="D23" s="6">
        <f>F19+G19+H19+I19+J19+K19</f>
        <v>0</v>
      </c>
      <c r="E23" s="6">
        <f>N19+O19+P19+Q19</f>
        <v>0</v>
      </c>
      <c r="F23" s="6">
        <f>R19+S19+T19+U19</f>
        <v>4</v>
      </c>
      <c r="G23" s="6">
        <f>V19</f>
        <v>0</v>
      </c>
      <c r="H23" s="5">
        <f>SUM(C23:G23)</f>
        <v>4</v>
      </c>
    </row>
    <row r="24" spans="2:25" x14ac:dyDescent="0.25">
      <c r="B24" s="14" t="s">
        <v>66</v>
      </c>
      <c r="C24" s="7">
        <f>(C23/$H$23)*100</f>
        <v>0</v>
      </c>
      <c r="D24" s="7">
        <f t="shared" ref="D24:G24" si="6">(D23/$H$23)*100</f>
        <v>0</v>
      </c>
      <c r="E24" s="7">
        <f t="shared" si="6"/>
        <v>0</v>
      </c>
      <c r="F24" s="7">
        <f t="shared" si="6"/>
        <v>100</v>
      </c>
      <c r="G24" s="7">
        <f t="shared" si="6"/>
        <v>0</v>
      </c>
      <c r="H24" s="5"/>
    </row>
    <row r="25" spans="2:25" x14ac:dyDescent="0.25">
      <c r="H25" s="5"/>
    </row>
    <row r="26" spans="2:25" x14ac:dyDescent="0.25">
      <c r="B26" s="14" t="s">
        <v>64</v>
      </c>
      <c r="C26" s="6"/>
      <c r="D26" s="6"/>
      <c r="E26" s="6"/>
      <c r="F26" s="6">
        <v>38</v>
      </c>
      <c r="G26" s="6"/>
      <c r="H26" s="5">
        <v>42</v>
      </c>
    </row>
    <row r="27" spans="2:25" x14ac:dyDescent="0.25">
      <c r="H27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C26"/>
  <sheetViews>
    <sheetView workbookViewId="0">
      <selection activeCell="X1" sqref="X1"/>
    </sheetView>
  </sheetViews>
  <sheetFormatPr defaultColWidth="9.140625" defaultRowHeight="15" x14ac:dyDescent="0.25"/>
  <cols>
    <col min="1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22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22</v>
      </c>
    </row>
    <row r="4" spans="2:29" x14ac:dyDescent="0.25">
      <c r="B4" s="3">
        <v>2003</v>
      </c>
      <c r="C4" s="3">
        <v>0</v>
      </c>
      <c r="D4" s="3">
        <v>0</v>
      </c>
      <c r="E4" s="3">
        <v>0</v>
      </c>
      <c r="F4" s="3">
        <v>14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2</v>
      </c>
      <c r="M4" s="3">
        <v>17</v>
      </c>
      <c r="N4" s="3">
        <v>5</v>
      </c>
      <c r="O4" s="3">
        <v>43</v>
      </c>
      <c r="P4" s="3">
        <v>3</v>
      </c>
      <c r="Q4" s="3">
        <v>0</v>
      </c>
      <c r="R4" s="3">
        <v>24</v>
      </c>
      <c r="S4" s="3">
        <v>28</v>
      </c>
      <c r="T4" s="3">
        <v>18</v>
      </c>
      <c r="U4" s="3">
        <v>48</v>
      </c>
      <c r="V4" s="3">
        <v>18</v>
      </c>
      <c r="W4" s="3">
        <v>14</v>
      </c>
      <c r="X4" s="3">
        <v>16</v>
      </c>
      <c r="Y4" s="3">
        <f>SUM(C4:X4)</f>
        <v>250</v>
      </c>
      <c r="AA4" s="13">
        <v>1</v>
      </c>
      <c r="AB4" s="6" t="s">
        <v>14</v>
      </c>
      <c r="AC4" s="3">
        <v>644</v>
      </c>
    </row>
    <row r="5" spans="2:29" x14ac:dyDescent="0.25">
      <c r="B5" s="3">
        <v>2004</v>
      </c>
      <c r="C5" s="3">
        <v>0</v>
      </c>
      <c r="D5" s="3">
        <v>18</v>
      </c>
      <c r="E5" s="3">
        <v>0</v>
      </c>
      <c r="F5" s="3">
        <v>0</v>
      </c>
      <c r="G5" s="3">
        <v>0</v>
      </c>
      <c r="H5" s="3">
        <v>10</v>
      </c>
      <c r="I5" s="3">
        <v>2</v>
      </c>
      <c r="J5" s="3">
        <v>0</v>
      </c>
      <c r="K5" s="3">
        <v>0</v>
      </c>
      <c r="L5" s="3">
        <v>2</v>
      </c>
      <c r="M5" s="3">
        <v>2</v>
      </c>
      <c r="N5" s="3">
        <v>0</v>
      </c>
      <c r="O5" s="3">
        <v>33</v>
      </c>
      <c r="P5" s="3">
        <v>8</v>
      </c>
      <c r="Q5" s="3">
        <v>0</v>
      </c>
      <c r="R5" s="3">
        <v>24</v>
      </c>
      <c r="S5" s="3">
        <v>18</v>
      </c>
      <c r="T5" s="3">
        <v>36</v>
      </c>
      <c r="U5" s="3">
        <v>18</v>
      </c>
      <c r="V5" s="3">
        <v>21</v>
      </c>
      <c r="W5" s="3">
        <v>13</v>
      </c>
      <c r="X5" s="3">
        <v>17</v>
      </c>
      <c r="Y5" s="3">
        <f>SUM(C5:X5)</f>
        <v>222</v>
      </c>
      <c r="AA5" s="13">
        <v>2</v>
      </c>
      <c r="AB5" s="6" t="s">
        <v>8</v>
      </c>
      <c r="AC5" s="3">
        <v>536</v>
      </c>
    </row>
    <row r="6" spans="2:29" x14ac:dyDescent="0.25">
      <c r="B6" s="3">
        <v>2005</v>
      </c>
      <c r="C6" s="3">
        <v>0</v>
      </c>
      <c r="D6" s="3">
        <v>10</v>
      </c>
      <c r="E6" s="3">
        <v>0</v>
      </c>
      <c r="F6" s="3">
        <v>6</v>
      </c>
      <c r="G6" s="3">
        <v>0</v>
      </c>
      <c r="H6" s="3">
        <v>0</v>
      </c>
      <c r="I6" s="3">
        <v>0</v>
      </c>
      <c r="J6" s="3">
        <v>16</v>
      </c>
      <c r="K6" s="3">
        <v>0</v>
      </c>
      <c r="L6" s="3">
        <v>20</v>
      </c>
      <c r="M6" s="3">
        <v>6</v>
      </c>
      <c r="N6" s="3">
        <v>0</v>
      </c>
      <c r="O6" s="3">
        <v>25</v>
      </c>
      <c r="P6" s="3">
        <v>5</v>
      </c>
      <c r="Q6" s="3">
        <v>0</v>
      </c>
      <c r="R6" s="3">
        <v>38</v>
      </c>
      <c r="S6" s="3">
        <v>38</v>
      </c>
      <c r="T6" s="3">
        <v>25</v>
      </c>
      <c r="U6" s="3">
        <v>41</v>
      </c>
      <c r="V6" s="3">
        <v>24</v>
      </c>
      <c r="W6" s="3">
        <v>10</v>
      </c>
      <c r="X6" s="3">
        <v>19</v>
      </c>
      <c r="Y6" s="3">
        <v>283</v>
      </c>
      <c r="AA6" s="13">
        <v>3</v>
      </c>
      <c r="AB6" s="6" t="s">
        <v>12</v>
      </c>
      <c r="AC6" s="3">
        <v>526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</v>
      </c>
      <c r="L7" s="3">
        <v>0</v>
      </c>
      <c r="M7" s="3">
        <v>0</v>
      </c>
      <c r="N7" s="3">
        <v>10</v>
      </c>
      <c r="O7" s="3">
        <v>40</v>
      </c>
      <c r="P7" s="3">
        <v>20</v>
      </c>
      <c r="Q7" s="3">
        <v>0</v>
      </c>
      <c r="R7" s="3">
        <v>36</v>
      </c>
      <c r="S7" s="3">
        <v>31</v>
      </c>
      <c r="T7" s="3">
        <v>25</v>
      </c>
      <c r="U7" s="3">
        <v>42</v>
      </c>
      <c r="V7" s="3">
        <v>46</v>
      </c>
      <c r="W7" s="3">
        <v>21</v>
      </c>
      <c r="X7" s="3">
        <v>9</v>
      </c>
      <c r="Y7" s="3">
        <f t="shared" ref="Y7:Y15" si="0">SUM(C7:X7)</f>
        <v>281</v>
      </c>
      <c r="AA7" s="13">
        <v>4</v>
      </c>
      <c r="AB7" s="6" t="s">
        <v>20</v>
      </c>
      <c r="AC7" s="3">
        <v>502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4</v>
      </c>
      <c r="J8" s="3">
        <v>0</v>
      </c>
      <c r="K8" s="3">
        <v>0</v>
      </c>
      <c r="L8" s="3">
        <v>5</v>
      </c>
      <c r="M8" s="3">
        <v>0</v>
      </c>
      <c r="N8" s="3">
        <v>22</v>
      </c>
      <c r="O8" s="3">
        <v>46</v>
      </c>
      <c r="P8" s="3">
        <v>0</v>
      </c>
      <c r="Q8" s="3">
        <v>0</v>
      </c>
      <c r="R8" s="3">
        <v>21</v>
      </c>
      <c r="S8" s="3">
        <v>13</v>
      </c>
      <c r="T8" s="3">
        <v>16</v>
      </c>
      <c r="U8" s="3">
        <v>35</v>
      </c>
      <c r="V8" s="3">
        <v>32</v>
      </c>
      <c r="W8" s="3">
        <v>24</v>
      </c>
      <c r="X8" s="3">
        <v>14</v>
      </c>
      <c r="Y8" s="3">
        <f t="shared" si="0"/>
        <v>232</v>
      </c>
      <c r="AA8" s="13">
        <v>5</v>
      </c>
      <c r="AB8" s="6" t="s">
        <v>11</v>
      </c>
      <c r="AC8" s="3">
        <v>393</v>
      </c>
    </row>
    <row r="9" spans="2:29" x14ac:dyDescent="0.25">
      <c r="B9" s="3">
        <v>2009</v>
      </c>
      <c r="C9" s="3">
        <v>6</v>
      </c>
      <c r="D9" s="3">
        <v>6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8</v>
      </c>
      <c r="L9" s="3">
        <v>4</v>
      </c>
      <c r="M9" s="3">
        <v>0</v>
      </c>
      <c r="N9" s="3">
        <v>34</v>
      </c>
      <c r="O9" s="3">
        <v>42</v>
      </c>
      <c r="P9" s="3">
        <v>0</v>
      </c>
      <c r="Q9" s="3">
        <v>0</v>
      </c>
      <c r="R9" s="3">
        <v>45</v>
      </c>
      <c r="S9" s="3">
        <v>27</v>
      </c>
      <c r="T9" s="3">
        <v>51</v>
      </c>
      <c r="U9" s="3">
        <v>48</v>
      </c>
      <c r="V9" s="3">
        <v>35</v>
      </c>
      <c r="W9" s="3">
        <v>14</v>
      </c>
      <c r="X9" s="3">
        <v>19</v>
      </c>
      <c r="Y9" s="3">
        <f t="shared" si="0"/>
        <v>339</v>
      </c>
      <c r="AC9" s="3">
        <f>SUM(AC4:AC8)</f>
        <v>2601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8</v>
      </c>
      <c r="L10" s="3">
        <v>6</v>
      </c>
      <c r="M10" s="3">
        <v>4</v>
      </c>
      <c r="N10" s="3">
        <v>10</v>
      </c>
      <c r="O10" s="3">
        <v>42</v>
      </c>
      <c r="P10" s="3">
        <v>22</v>
      </c>
      <c r="Q10" s="3">
        <v>0</v>
      </c>
      <c r="R10" s="3">
        <v>41</v>
      </c>
      <c r="S10" s="3">
        <v>31</v>
      </c>
      <c r="T10" s="3">
        <v>38</v>
      </c>
      <c r="U10" s="3">
        <v>55</v>
      </c>
      <c r="V10" s="3">
        <v>44</v>
      </c>
      <c r="W10" s="3">
        <v>0</v>
      </c>
      <c r="X10" s="3">
        <v>15</v>
      </c>
      <c r="Y10" s="3">
        <f t="shared" si="0"/>
        <v>316</v>
      </c>
      <c r="AC10" s="27">
        <f>AC9/Y19</f>
        <v>0.62180253406645947</v>
      </c>
    </row>
    <row r="11" spans="2:29" x14ac:dyDescent="0.25">
      <c r="B11" s="3">
        <v>2012</v>
      </c>
      <c r="C11" s="3">
        <v>2</v>
      </c>
      <c r="D11" s="3">
        <v>0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3</v>
      </c>
      <c r="K11" s="3">
        <v>19</v>
      </c>
      <c r="L11" s="3">
        <v>0</v>
      </c>
      <c r="M11" s="3">
        <v>0</v>
      </c>
      <c r="N11" s="3">
        <v>4</v>
      </c>
      <c r="O11" s="3">
        <v>73</v>
      </c>
      <c r="P11" s="3">
        <v>16</v>
      </c>
      <c r="Q11" s="3">
        <v>0</v>
      </c>
      <c r="R11" s="3">
        <v>28</v>
      </c>
      <c r="S11" s="3">
        <v>46</v>
      </c>
      <c r="T11" s="3">
        <v>26</v>
      </c>
      <c r="U11" s="3">
        <v>49</v>
      </c>
      <c r="V11" s="3">
        <v>33</v>
      </c>
      <c r="W11" s="3">
        <v>18</v>
      </c>
      <c r="X11" s="3">
        <v>8</v>
      </c>
      <c r="Y11" s="3">
        <f t="shared" si="0"/>
        <v>326</v>
      </c>
    </row>
    <row r="12" spans="2:29" x14ac:dyDescent="0.25">
      <c r="B12" s="3">
        <v>2013</v>
      </c>
      <c r="C12" s="3">
        <v>7</v>
      </c>
      <c r="D12" s="3">
        <v>0</v>
      </c>
      <c r="E12" s="3">
        <v>0</v>
      </c>
      <c r="F12" s="3">
        <v>0</v>
      </c>
      <c r="G12" s="3">
        <v>12</v>
      </c>
      <c r="H12" s="3">
        <v>0</v>
      </c>
      <c r="I12" s="3">
        <v>0</v>
      </c>
      <c r="J12" s="3">
        <v>0</v>
      </c>
      <c r="K12" s="3">
        <v>17</v>
      </c>
      <c r="L12" s="3">
        <v>1</v>
      </c>
      <c r="M12" s="3">
        <v>0</v>
      </c>
      <c r="N12" s="3">
        <v>4</v>
      </c>
      <c r="O12" s="3">
        <v>71</v>
      </c>
      <c r="P12" s="3">
        <v>24</v>
      </c>
      <c r="Q12" s="3">
        <v>0</v>
      </c>
      <c r="R12" s="3">
        <v>35</v>
      </c>
      <c r="S12" s="3">
        <v>50</v>
      </c>
      <c r="T12" s="3">
        <v>7</v>
      </c>
      <c r="U12" s="3">
        <v>36</v>
      </c>
      <c r="V12" s="3">
        <v>44</v>
      </c>
      <c r="W12" s="3">
        <v>26</v>
      </c>
      <c r="X12" s="3">
        <v>5</v>
      </c>
      <c r="Y12" s="3">
        <f t="shared" si="0"/>
        <v>339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2</v>
      </c>
      <c r="G13" s="3">
        <v>0</v>
      </c>
      <c r="H13" s="3">
        <v>3</v>
      </c>
      <c r="I13" s="3">
        <v>0</v>
      </c>
      <c r="J13" s="3">
        <v>0</v>
      </c>
      <c r="K13" s="3">
        <v>14</v>
      </c>
      <c r="L13" s="3">
        <v>24</v>
      </c>
      <c r="M13" s="3">
        <v>0</v>
      </c>
      <c r="N13" s="3">
        <v>16</v>
      </c>
      <c r="O13" s="3">
        <v>39</v>
      </c>
      <c r="P13" s="3">
        <v>14</v>
      </c>
      <c r="Q13" s="3">
        <v>9</v>
      </c>
      <c r="R13" s="3">
        <v>31</v>
      </c>
      <c r="S13" s="3">
        <v>47</v>
      </c>
      <c r="T13" s="3">
        <v>21</v>
      </c>
      <c r="U13" s="3">
        <v>82</v>
      </c>
      <c r="V13" s="3">
        <v>54</v>
      </c>
      <c r="W13" s="3">
        <v>25</v>
      </c>
      <c r="X13" s="3">
        <v>0</v>
      </c>
      <c r="Y13" s="3">
        <f t="shared" si="0"/>
        <v>381</v>
      </c>
    </row>
    <row r="14" spans="2:29" x14ac:dyDescent="0.25">
      <c r="B14" s="3">
        <v>2016</v>
      </c>
      <c r="C14" s="3">
        <v>0</v>
      </c>
      <c r="D14" s="3">
        <v>3</v>
      </c>
      <c r="E14" s="3">
        <v>1</v>
      </c>
      <c r="F14" s="3">
        <v>0</v>
      </c>
      <c r="G14" s="3">
        <v>2</v>
      </c>
      <c r="H14" s="3">
        <v>0</v>
      </c>
      <c r="I14" s="3">
        <v>0</v>
      </c>
      <c r="J14" s="3">
        <v>0</v>
      </c>
      <c r="K14" s="3">
        <v>11</v>
      </c>
      <c r="L14" s="3">
        <v>28</v>
      </c>
      <c r="M14" s="3">
        <v>0</v>
      </c>
      <c r="N14" s="3">
        <v>10</v>
      </c>
      <c r="O14" s="3">
        <v>15</v>
      </c>
      <c r="P14" s="3">
        <v>20</v>
      </c>
      <c r="Q14" s="3">
        <v>12</v>
      </c>
      <c r="R14" s="3">
        <v>21</v>
      </c>
      <c r="S14" s="3">
        <v>57</v>
      </c>
      <c r="T14" s="3">
        <v>13</v>
      </c>
      <c r="U14" s="3">
        <v>57</v>
      </c>
      <c r="V14" s="3">
        <v>38</v>
      </c>
      <c r="W14" s="3">
        <v>21</v>
      </c>
      <c r="X14" s="3">
        <v>8</v>
      </c>
      <c r="Y14" s="3">
        <f t="shared" si="0"/>
        <v>317</v>
      </c>
    </row>
    <row r="15" spans="2:29" x14ac:dyDescent="0.25">
      <c r="B15" s="3">
        <v>2017</v>
      </c>
      <c r="C15" s="3">
        <v>3</v>
      </c>
      <c r="D15" s="3">
        <v>5</v>
      </c>
      <c r="E15" s="3">
        <v>3</v>
      </c>
      <c r="F15" s="3">
        <v>0</v>
      </c>
      <c r="G15" s="3">
        <v>9</v>
      </c>
      <c r="H15" s="3">
        <v>0</v>
      </c>
      <c r="I15" s="3">
        <v>0</v>
      </c>
      <c r="J15" s="3">
        <v>0</v>
      </c>
      <c r="K15" s="3">
        <v>8</v>
      </c>
      <c r="L15" s="3">
        <v>14</v>
      </c>
      <c r="M15" s="3">
        <v>0</v>
      </c>
      <c r="N15" s="3">
        <v>32</v>
      </c>
      <c r="O15" s="3">
        <v>22</v>
      </c>
      <c r="P15" s="3">
        <v>7</v>
      </c>
      <c r="Q15" s="3">
        <v>17</v>
      </c>
      <c r="R15" s="3">
        <v>11</v>
      </c>
      <c r="S15" s="3">
        <v>33</v>
      </c>
      <c r="T15" s="3">
        <v>6</v>
      </c>
      <c r="U15" s="3">
        <v>48</v>
      </c>
      <c r="V15" s="3">
        <v>53</v>
      </c>
      <c r="W15" s="3">
        <v>20</v>
      </c>
      <c r="X15" s="3">
        <v>11</v>
      </c>
      <c r="Y15" s="3">
        <f t="shared" si="0"/>
        <v>302</v>
      </c>
    </row>
    <row r="16" spans="2:29" x14ac:dyDescent="0.25">
      <c r="B16" s="3">
        <v>2019</v>
      </c>
      <c r="C16" s="3">
        <v>0</v>
      </c>
      <c r="D16" s="3">
        <v>4</v>
      </c>
      <c r="E16" s="3">
        <v>0</v>
      </c>
      <c r="F16" s="3">
        <v>0</v>
      </c>
      <c r="G16" s="3">
        <v>0</v>
      </c>
      <c r="H16" s="3">
        <v>14</v>
      </c>
      <c r="I16" s="3">
        <v>0</v>
      </c>
      <c r="J16" s="3">
        <v>0</v>
      </c>
      <c r="K16" s="3">
        <v>14</v>
      </c>
      <c r="L16" s="3">
        <v>6</v>
      </c>
      <c r="M16" s="3">
        <v>0</v>
      </c>
      <c r="N16" s="3">
        <v>8</v>
      </c>
      <c r="O16" s="3">
        <v>24</v>
      </c>
      <c r="P16" s="3">
        <v>16</v>
      </c>
      <c r="Q16" s="3">
        <v>0</v>
      </c>
      <c r="R16" s="3">
        <v>18</v>
      </c>
      <c r="S16" s="3">
        <v>36</v>
      </c>
      <c r="T16" s="3">
        <v>0</v>
      </c>
      <c r="U16" s="3">
        <v>38</v>
      </c>
      <c r="V16" s="3">
        <v>23</v>
      </c>
      <c r="W16" s="3">
        <v>17</v>
      </c>
      <c r="X16" s="3">
        <v>0</v>
      </c>
      <c r="Y16" s="3">
        <v>218</v>
      </c>
    </row>
    <row r="17" spans="1:26" x14ac:dyDescent="0.25">
      <c r="B17" s="3">
        <v>2021</v>
      </c>
      <c r="C17" s="3">
        <v>6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9</v>
      </c>
      <c r="J17" s="3">
        <v>11</v>
      </c>
      <c r="K17" s="3">
        <v>12</v>
      </c>
      <c r="L17" s="3">
        <v>0</v>
      </c>
      <c r="M17" s="3">
        <v>13</v>
      </c>
      <c r="N17" s="3">
        <v>7</v>
      </c>
      <c r="O17" s="3">
        <v>14</v>
      </c>
      <c r="P17" s="3">
        <v>23</v>
      </c>
      <c r="Q17" s="3">
        <v>2</v>
      </c>
      <c r="R17" s="3">
        <v>14</v>
      </c>
      <c r="S17" s="3">
        <v>45</v>
      </c>
      <c r="T17" s="3">
        <v>0</v>
      </c>
      <c r="U17" s="3">
        <v>29</v>
      </c>
      <c r="V17" s="3">
        <v>13</v>
      </c>
      <c r="W17" s="3">
        <v>23</v>
      </c>
      <c r="X17" s="3">
        <v>8</v>
      </c>
      <c r="Y17" s="3">
        <v>229</v>
      </c>
    </row>
    <row r="18" spans="1:26" x14ac:dyDescent="0.25">
      <c r="B18" s="3">
        <v>2022</v>
      </c>
      <c r="C18" s="3">
        <v>4</v>
      </c>
      <c r="D18" s="3">
        <v>0</v>
      </c>
      <c r="E18" s="3">
        <v>0</v>
      </c>
      <c r="F18" s="3">
        <v>0</v>
      </c>
      <c r="G18" s="3">
        <v>3</v>
      </c>
      <c r="H18" s="3">
        <v>2</v>
      </c>
      <c r="I18" s="3">
        <v>0</v>
      </c>
      <c r="J18" s="3">
        <v>0</v>
      </c>
      <c r="K18" s="3">
        <v>2</v>
      </c>
      <c r="L18" s="3">
        <v>0</v>
      </c>
      <c r="M18" s="3">
        <v>0</v>
      </c>
      <c r="N18" s="3">
        <v>5</v>
      </c>
      <c r="O18" s="3">
        <v>7</v>
      </c>
      <c r="P18" s="3">
        <v>16</v>
      </c>
      <c r="Q18" s="3">
        <v>4</v>
      </c>
      <c r="R18" s="3">
        <v>6</v>
      </c>
      <c r="S18" s="3">
        <v>26</v>
      </c>
      <c r="T18" s="3">
        <v>0</v>
      </c>
      <c r="U18" s="3">
        <v>18</v>
      </c>
      <c r="V18" s="3">
        <v>24</v>
      </c>
      <c r="W18" s="3">
        <v>20</v>
      </c>
      <c r="X18" s="3">
        <v>11</v>
      </c>
      <c r="Y18" s="3">
        <v>148</v>
      </c>
    </row>
    <row r="19" spans="1:26" x14ac:dyDescent="0.25">
      <c r="A19" s="5"/>
      <c r="B19" s="5"/>
      <c r="C19" s="5">
        <f>SUM(C4:C18)</f>
        <v>28</v>
      </c>
      <c r="D19" s="5">
        <f t="shared" ref="D19:Y19" si="1">SUM(D4:D18)</f>
        <v>46</v>
      </c>
      <c r="E19" s="5">
        <f t="shared" si="1"/>
        <v>4</v>
      </c>
      <c r="F19" s="5">
        <f t="shared" si="1"/>
        <v>22</v>
      </c>
      <c r="G19" s="5">
        <f t="shared" si="1"/>
        <v>27</v>
      </c>
      <c r="H19" s="5">
        <f t="shared" si="1"/>
        <v>29</v>
      </c>
      <c r="I19" s="5">
        <f t="shared" si="1"/>
        <v>15</v>
      </c>
      <c r="J19" s="5">
        <f t="shared" si="1"/>
        <v>30</v>
      </c>
      <c r="K19" s="5">
        <f t="shared" si="1"/>
        <v>114</v>
      </c>
      <c r="L19" s="5">
        <f t="shared" si="1"/>
        <v>112</v>
      </c>
      <c r="M19" s="5">
        <f t="shared" si="1"/>
        <v>42</v>
      </c>
      <c r="N19" s="5">
        <f t="shared" si="1"/>
        <v>167</v>
      </c>
      <c r="O19" s="5">
        <f t="shared" si="1"/>
        <v>536</v>
      </c>
      <c r="P19" s="5">
        <f t="shared" si="1"/>
        <v>194</v>
      </c>
      <c r="Q19" s="5">
        <f t="shared" si="1"/>
        <v>44</v>
      </c>
      <c r="R19" s="5">
        <f t="shared" si="1"/>
        <v>393</v>
      </c>
      <c r="S19" s="5">
        <f t="shared" si="1"/>
        <v>526</v>
      </c>
      <c r="T19" s="5">
        <f t="shared" si="1"/>
        <v>282</v>
      </c>
      <c r="U19" s="5">
        <f t="shared" si="1"/>
        <v>644</v>
      </c>
      <c r="V19" s="5">
        <f t="shared" si="1"/>
        <v>502</v>
      </c>
      <c r="W19" s="5">
        <f t="shared" si="1"/>
        <v>266</v>
      </c>
      <c r="X19" s="5">
        <f t="shared" si="1"/>
        <v>160</v>
      </c>
      <c r="Y19" s="5">
        <f t="shared" si="1"/>
        <v>4183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658</v>
      </c>
      <c r="D23" s="6">
        <f>F19+G19+H19+I19+J19+K19</f>
        <v>237</v>
      </c>
      <c r="E23" s="6">
        <f>N19+O19+P19+Q19</f>
        <v>941</v>
      </c>
      <c r="F23" s="6">
        <f>R19+S19+T19+U19</f>
        <v>1845</v>
      </c>
      <c r="G23" s="6">
        <f>V19</f>
        <v>502</v>
      </c>
      <c r="H23" s="5">
        <f>SUM(C23:G23)</f>
        <v>4183</v>
      </c>
    </row>
    <row r="24" spans="1:26" x14ac:dyDescent="0.25">
      <c r="B24" s="14" t="s">
        <v>66</v>
      </c>
      <c r="C24" s="7">
        <f>(C23/$H$23)*100</f>
        <v>15.730337078651685</v>
      </c>
      <c r="D24" s="7">
        <f t="shared" ref="D24:G24" si="2">(D23/$H$23)*100</f>
        <v>5.6657901027970361</v>
      </c>
      <c r="E24" s="7">
        <f t="shared" si="2"/>
        <v>22.495816399713124</v>
      </c>
      <c r="F24" s="7">
        <f t="shared" si="2"/>
        <v>44.107100167344008</v>
      </c>
      <c r="G24" s="7">
        <f t="shared" si="2"/>
        <v>12.000956251494141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5</v>
      </c>
      <c r="D26" s="6">
        <v>9</v>
      </c>
      <c r="E26" s="6">
        <v>2</v>
      </c>
      <c r="F26" s="6">
        <v>1</v>
      </c>
      <c r="G26" s="6">
        <v>1</v>
      </c>
      <c r="H26" s="5">
        <v>3</v>
      </c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C27"/>
  <sheetViews>
    <sheetView workbookViewId="0">
      <selection activeCell="Z3" sqref="Z3"/>
    </sheetView>
  </sheetViews>
  <sheetFormatPr defaultColWidth="9.140625" defaultRowHeight="15" x14ac:dyDescent="0.25"/>
  <cols>
    <col min="1" max="1" width="4.8554687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24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24</v>
      </c>
    </row>
    <row r="4" spans="2:29" x14ac:dyDescent="0.25">
      <c r="B4" s="3">
        <v>2003</v>
      </c>
      <c r="C4" s="3">
        <v>19</v>
      </c>
      <c r="D4" s="3">
        <v>14</v>
      </c>
      <c r="E4" s="3">
        <v>28</v>
      </c>
      <c r="F4" s="3">
        <v>1</v>
      </c>
      <c r="G4" s="3">
        <v>15</v>
      </c>
      <c r="H4" s="3">
        <v>0</v>
      </c>
      <c r="I4" s="3">
        <v>7</v>
      </c>
      <c r="J4" s="3">
        <v>0</v>
      </c>
      <c r="K4" s="3">
        <v>13</v>
      </c>
      <c r="L4" s="3">
        <v>17</v>
      </c>
      <c r="M4" s="3">
        <v>7</v>
      </c>
      <c r="N4" s="3">
        <v>0</v>
      </c>
      <c r="O4" s="3">
        <v>10</v>
      </c>
      <c r="P4" s="3">
        <v>20</v>
      </c>
      <c r="Q4" s="3">
        <v>3</v>
      </c>
      <c r="R4" s="3">
        <v>3</v>
      </c>
      <c r="S4" s="3">
        <v>6</v>
      </c>
      <c r="T4" s="3">
        <v>20</v>
      </c>
      <c r="U4" s="3">
        <v>0</v>
      </c>
      <c r="V4" s="3">
        <v>27</v>
      </c>
      <c r="W4" s="3">
        <v>23</v>
      </c>
      <c r="X4" s="3">
        <v>22</v>
      </c>
      <c r="Y4" s="3">
        <f>SUM(C4:X4)</f>
        <v>255</v>
      </c>
      <c r="AA4" s="13">
        <v>1</v>
      </c>
      <c r="AB4" s="6" t="s">
        <v>8</v>
      </c>
      <c r="AC4" s="3">
        <v>315</v>
      </c>
    </row>
    <row r="5" spans="2:29" x14ac:dyDescent="0.25">
      <c r="B5" s="3">
        <v>2004</v>
      </c>
      <c r="C5" s="3">
        <v>9</v>
      </c>
      <c r="D5" s="3">
        <v>8</v>
      </c>
      <c r="E5" s="3">
        <v>10</v>
      </c>
      <c r="F5" s="3">
        <v>4</v>
      </c>
      <c r="G5" s="3">
        <v>0</v>
      </c>
      <c r="H5" s="3">
        <v>6</v>
      </c>
      <c r="I5" s="3">
        <v>9</v>
      </c>
      <c r="J5" s="3">
        <v>2</v>
      </c>
      <c r="K5" s="3">
        <v>17</v>
      </c>
      <c r="L5" s="3">
        <v>12</v>
      </c>
      <c r="M5" s="3">
        <v>14</v>
      </c>
      <c r="N5" s="3">
        <v>0</v>
      </c>
      <c r="O5" s="3">
        <v>11</v>
      </c>
      <c r="P5" s="3">
        <v>8</v>
      </c>
      <c r="Q5" s="3">
        <v>7</v>
      </c>
      <c r="R5" s="3">
        <v>10</v>
      </c>
      <c r="S5" s="3">
        <v>0</v>
      </c>
      <c r="T5" s="3">
        <v>2</v>
      </c>
      <c r="U5" s="3">
        <v>0</v>
      </c>
      <c r="V5" s="3">
        <v>24</v>
      </c>
      <c r="W5" s="3">
        <v>17</v>
      </c>
      <c r="X5" s="3">
        <v>4</v>
      </c>
      <c r="Y5" s="3">
        <f>SUM(C5:X5)</f>
        <v>174</v>
      </c>
      <c r="AA5" s="13">
        <v>2</v>
      </c>
      <c r="AB5" s="6" t="s">
        <v>20</v>
      </c>
      <c r="AC5" s="3">
        <v>275</v>
      </c>
    </row>
    <row r="6" spans="2:29" x14ac:dyDescent="0.25">
      <c r="B6" s="3">
        <v>2005</v>
      </c>
      <c r="C6" s="3">
        <v>19</v>
      </c>
      <c r="D6" s="3">
        <v>14</v>
      </c>
      <c r="E6" s="3">
        <v>0</v>
      </c>
      <c r="F6" s="3">
        <v>11</v>
      </c>
      <c r="G6" s="3">
        <v>16</v>
      </c>
      <c r="H6" s="3">
        <v>0</v>
      </c>
      <c r="I6" s="3">
        <v>0</v>
      </c>
      <c r="J6" s="3">
        <v>0</v>
      </c>
      <c r="K6" s="3">
        <v>15</v>
      </c>
      <c r="L6" s="3">
        <v>20</v>
      </c>
      <c r="M6" s="3">
        <v>12</v>
      </c>
      <c r="N6" s="3">
        <v>3</v>
      </c>
      <c r="O6" s="3">
        <v>16</v>
      </c>
      <c r="P6" s="3">
        <v>27</v>
      </c>
      <c r="Q6" s="3">
        <v>12</v>
      </c>
      <c r="R6" s="3">
        <v>0</v>
      </c>
      <c r="S6" s="3">
        <v>0</v>
      </c>
      <c r="T6" s="3">
        <v>14</v>
      </c>
      <c r="U6" s="3">
        <v>0</v>
      </c>
      <c r="V6" s="3">
        <v>36</v>
      </c>
      <c r="W6" s="3">
        <v>29</v>
      </c>
      <c r="X6" s="3">
        <v>11</v>
      </c>
      <c r="Y6" s="3">
        <v>255</v>
      </c>
      <c r="AA6" s="13">
        <v>3</v>
      </c>
      <c r="AB6" s="6" t="s">
        <v>4</v>
      </c>
      <c r="AC6" s="3">
        <v>253</v>
      </c>
    </row>
    <row r="7" spans="2:29" x14ac:dyDescent="0.25">
      <c r="B7" s="3">
        <v>2007</v>
      </c>
      <c r="C7" s="3">
        <v>11</v>
      </c>
      <c r="D7" s="3">
        <v>0</v>
      </c>
      <c r="E7" s="3">
        <v>12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24</v>
      </c>
      <c r="L7" s="3">
        <v>11</v>
      </c>
      <c r="M7" s="3">
        <v>9</v>
      </c>
      <c r="N7" s="3">
        <v>9</v>
      </c>
      <c r="O7" s="3">
        <v>28</v>
      </c>
      <c r="P7" s="3">
        <v>0</v>
      </c>
      <c r="Q7" s="3">
        <v>0</v>
      </c>
      <c r="R7" s="3">
        <v>2</v>
      </c>
      <c r="S7" s="3">
        <v>5</v>
      </c>
      <c r="T7" s="3">
        <v>9</v>
      </c>
      <c r="U7" s="3">
        <v>0</v>
      </c>
      <c r="V7" s="3">
        <v>18</v>
      </c>
      <c r="W7" s="3">
        <v>5</v>
      </c>
      <c r="X7" s="3">
        <v>12</v>
      </c>
      <c r="Y7" s="3">
        <f t="shared" ref="Y7:Y15" si="0">SUM(C7:X7)</f>
        <v>155</v>
      </c>
      <c r="AA7" s="13">
        <v>4</v>
      </c>
      <c r="AB7" s="6" t="s">
        <v>5</v>
      </c>
      <c r="AC7" s="3">
        <v>229</v>
      </c>
    </row>
    <row r="8" spans="2:29" x14ac:dyDescent="0.25">
      <c r="B8" s="3">
        <v>2008</v>
      </c>
      <c r="C8" s="3">
        <v>3</v>
      </c>
      <c r="D8" s="3">
        <v>7</v>
      </c>
      <c r="E8" s="3">
        <v>12</v>
      </c>
      <c r="F8" s="3">
        <v>3</v>
      </c>
      <c r="G8" s="3">
        <v>13</v>
      </c>
      <c r="H8" s="3">
        <v>0</v>
      </c>
      <c r="I8" s="3">
        <v>0</v>
      </c>
      <c r="J8" s="3">
        <v>0</v>
      </c>
      <c r="K8" s="3">
        <v>27</v>
      </c>
      <c r="L8" s="3">
        <v>19</v>
      </c>
      <c r="M8" s="3">
        <v>0</v>
      </c>
      <c r="N8" s="3">
        <v>4</v>
      </c>
      <c r="O8" s="3">
        <v>22</v>
      </c>
      <c r="P8" s="3">
        <v>0</v>
      </c>
      <c r="Q8" s="3">
        <v>3</v>
      </c>
      <c r="R8" s="3">
        <v>0</v>
      </c>
      <c r="S8" s="3">
        <v>9</v>
      </c>
      <c r="T8" s="3">
        <v>15</v>
      </c>
      <c r="U8" s="3">
        <v>0</v>
      </c>
      <c r="V8" s="3">
        <v>17</v>
      </c>
      <c r="W8" s="3">
        <v>10</v>
      </c>
      <c r="X8" s="3">
        <v>14</v>
      </c>
      <c r="Y8" s="3">
        <f t="shared" si="0"/>
        <v>178</v>
      </c>
      <c r="AA8" s="13">
        <v>5</v>
      </c>
      <c r="AB8" s="3" t="s">
        <v>60</v>
      </c>
      <c r="AC8" s="3">
        <v>228</v>
      </c>
    </row>
    <row r="9" spans="2:29" x14ac:dyDescent="0.25">
      <c r="B9" s="3">
        <v>2009</v>
      </c>
      <c r="C9" s="3">
        <v>5</v>
      </c>
      <c r="D9" s="3">
        <v>20</v>
      </c>
      <c r="E9" s="3">
        <v>9</v>
      </c>
      <c r="F9" s="3">
        <v>0</v>
      </c>
      <c r="G9" s="3">
        <v>10</v>
      </c>
      <c r="H9" s="3">
        <v>0</v>
      </c>
      <c r="I9" s="3">
        <v>0</v>
      </c>
      <c r="J9" s="3">
        <v>0</v>
      </c>
      <c r="K9" s="3">
        <v>16</v>
      </c>
      <c r="L9" s="3">
        <v>1</v>
      </c>
      <c r="M9" s="3">
        <v>0</v>
      </c>
      <c r="N9" s="3">
        <v>20</v>
      </c>
      <c r="O9" s="3">
        <v>40</v>
      </c>
      <c r="P9" s="3">
        <v>11</v>
      </c>
      <c r="Q9" s="3">
        <v>12</v>
      </c>
      <c r="R9" s="3">
        <v>0</v>
      </c>
      <c r="S9" s="3">
        <v>9</v>
      </c>
      <c r="T9" s="3">
        <v>13</v>
      </c>
      <c r="U9" s="3">
        <v>0</v>
      </c>
      <c r="V9" s="3">
        <v>20</v>
      </c>
      <c r="W9" s="3">
        <v>9</v>
      </c>
      <c r="X9" s="3">
        <v>20</v>
      </c>
      <c r="Y9" s="3">
        <f t="shared" si="0"/>
        <v>215</v>
      </c>
      <c r="AC9" s="3">
        <f>SUM(AC4:AC8)</f>
        <v>1300</v>
      </c>
    </row>
    <row r="10" spans="2:29" x14ac:dyDescent="0.25">
      <c r="B10" s="3">
        <v>2011</v>
      </c>
      <c r="C10" s="3">
        <v>35</v>
      </c>
      <c r="D10" s="3">
        <v>19</v>
      </c>
      <c r="E10" s="3">
        <v>0</v>
      </c>
      <c r="F10" s="3">
        <v>0</v>
      </c>
      <c r="G10" s="3">
        <v>12</v>
      </c>
      <c r="H10" s="3">
        <v>0</v>
      </c>
      <c r="I10" s="3">
        <v>5</v>
      </c>
      <c r="J10" s="3">
        <v>0</v>
      </c>
      <c r="K10" s="3">
        <v>32</v>
      </c>
      <c r="L10" s="3">
        <v>7</v>
      </c>
      <c r="M10" s="3">
        <v>0</v>
      </c>
      <c r="N10" s="3">
        <v>2</v>
      </c>
      <c r="O10" s="3">
        <v>16</v>
      </c>
      <c r="P10" s="3">
        <v>0</v>
      </c>
      <c r="Q10" s="3">
        <v>9</v>
      </c>
      <c r="R10" s="3">
        <v>0</v>
      </c>
      <c r="S10" s="3">
        <v>0</v>
      </c>
      <c r="T10" s="3">
        <v>5</v>
      </c>
      <c r="U10" s="3">
        <v>0</v>
      </c>
      <c r="V10" s="3">
        <v>16</v>
      </c>
      <c r="W10" s="3">
        <v>27</v>
      </c>
      <c r="X10" s="3">
        <v>6</v>
      </c>
      <c r="Y10" s="3">
        <f t="shared" si="0"/>
        <v>191</v>
      </c>
      <c r="AC10" s="27">
        <f>AC9/Y19</f>
        <v>0.45422781271837875</v>
      </c>
    </row>
    <row r="11" spans="2:29" x14ac:dyDescent="0.25">
      <c r="B11" s="3">
        <v>2012</v>
      </c>
      <c r="C11" s="3">
        <v>6</v>
      </c>
      <c r="D11" s="3">
        <v>21</v>
      </c>
      <c r="E11" s="3">
        <v>0</v>
      </c>
      <c r="F11" s="3">
        <v>6</v>
      </c>
      <c r="G11" s="3">
        <v>0</v>
      </c>
      <c r="H11" s="3">
        <v>0</v>
      </c>
      <c r="I11" s="3">
        <v>0</v>
      </c>
      <c r="J11" s="3">
        <v>0</v>
      </c>
      <c r="K11" s="3">
        <v>15</v>
      </c>
      <c r="L11" s="3">
        <v>1</v>
      </c>
      <c r="M11" s="3">
        <v>0</v>
      </c>
      <c r="N11" s="3">
        <v>11</v>
      </c>
      <c r="O11" s="3">
        <v>31</v>
      </c>
      <c r="P11" s="3">
        <v>9</v>
      </c>
      <c r="Q11" s="3">
        <v>11</v>
      </c>
      <c r="R11" s="3">
        <v>0</v>
      </c>
      <c r="S11" s="3">
        <v>11</v>
      </c>
      <c r="T11" s="3">
        <v>11</v>
      </c>
      <c r="U11" s="3">
        <v>0</v>
      </c>
      <c r="V11" s="3">
        <v>13</v>
      </c>
      <c r="W11" s="3">
        <v>14</v>
      </c>
      <c r="X11" s="3">
        <v>11</v>
      </c>
      <c r="Y11" s="3">
        <f t="shared" si="0"/>
        <v>171</v>
      </c>
    </row>
    <row r="12" spans="2:29" x14ac:dyDescent="0.25">
      <c r="B12" s="3">
        <v>2013</v>
      </c>
      <c r="C12" s="3">
        <v>21</v>
      </c>
      <c r="D12" s="3">
        <v>10</v>
      </c>
      <c r="E12" s="3">
        <v>8</v>
      </c>
      <c r="F12" s="3">
        <v>10</v>
      </c>
      <c r="G12" s="3">
        <v>6</v>
      </c>
      <c r="H12" s="3">
        <v>0</v>
      </c>
      <c r="I12" s="3">
        <v>7</v>
      </c>
      <c r="J12" s="3">
        <v>0</v>
      </c>
      <c r="K12" s="3">
        <v>25</v>
      </c>
      <c r="L12" s="3">
        <v>20</v>
      </c>
      <c r="M12" s="3">
        <v>0</v>
      </c>
      <c r="N12" s="3">
        <v>3</v>
      </c>
      <c r="O12" s="3">
        <v>24</v>
      </c>
      <c r="P12" s="3">
        <v>0</v>
      </c>
      <c r="Q12" s="3">
        <v>31</v>
      </c>
      <c r="R12" s="3">
        <v>0</v>
      </c>
      <c r="S12" s="3">
        <v>15</v>
      </c>
      <c r="T12" s="3">
        <v>4</v>
      </c>
      <c r="U12" s="3">
        <v>0</v>
      </c>
      <c r="V12" s="3">
        <v>22</v>
      </c>
      <c r="W12" s="3">
        <v>10</v>
      </c>
      <c r="X12" s="3">
        <v>13</v>
      </c>
      <c r="Y12" s="3">
        <f t="shared" si="0"/>
        <v>229</v>
      </c>
    </row>
    <row r="13" spans="2:29" x14ac:dyDescent="0.25">
      <c r="B13" s="3">
        <v>2015</v>
      </c>
      <c r="C13" s="3">
        <v>9</v>
      </c>
      <c r="D13" s="3">
        <v>2</v>
      </c>
      <c r="E13" s="3">
        <v>7</v>
      </c>
      <c r="F13" s="3">
        <v>21</v>
      </c>
      <c r="G13" s="3">
        <v>3</v>
      </c>
      <c r="H13" s="3">
        <v>0</v>
      </c>
      <c r="I13" s="3">
        <v>0</v>
      </c>
      <c r="J13" s="3">
        <v>0</v>
      </c>
      <c r="K13" s="3">
        <v>0</v>
      </c>
      <c r="L13" s="3">
        <v>34</v>
      </c>
      <c r="M13" s="3">
        <v>1</v>
      </c>
      <c r="N13" s="3">
        <v>0</v>
      </c>
      <c r="O13" s="3">
        <v>25</v>
      </c>
      <c r="P13" s="3">
        <v>10</v>
      </c>
      <c r="Q13" s="3">
        <v>13</v>
      </c>
      <c r="R13" s="3">
        <v>0</v>
      </c>
      <c r="S13" s="3">
        <v>7</v>
      </c>
      <c r="T13" s="3">
        <v>14</v>
      </c>
      <c r="U13" s="3">
        <v>0</v>
      </c>
      <c r="V13" s="3">
        <v>4</v>
      </c>
      <c r="W13" s="3">
        <v>15</v>
      </c>
      <c r="X13" s="3">
        <v>21</v>
      </c>
      <c r="Y13" s="3">
        <f t="shared" si="0"/>
        <v>186</v>
      </c>
    </row>
    <row r="14" spans="2:29" x14ac:dyDescent="0.25">
      <c r="B14" s="3">
        <v>2016</v>
      </c>
      <c r="C14" s="3">
        <v>14</v>
      </c>
      <c r="D14" s="3">
        <v>14</v>
      </c>
      <c r="E14" s="3">
        <v>6</v>
      </c>
      <c r="F14" s="3">
        <v>13</v>
      </c>
      <c r="G14" s="3">
        <v>0</v>
      </c>
      <c r="H14" s="3">
        <v>0</v>
      </c>
      <c r="I14" s="3">
        <v>0</v>
      </c>
      <c r="J14" s="3">
        <v>0</v>
      </c>
      <c r="K14" s="3">
        <v>24</v>
      </c>
      <c r="L14" s="3">
        <v>27</v>
      </c>
      <c r="M14" s="3">
        <v>0</v>
      </c>
      <c r="N14" s="3">
        <v>0</v>
      </c>
      <c r="O14" s="3">
        <v>17</v>
      </c>
      <c r="P14" s="3">
        <v>9</v>
      </c>
      <c r="Q14" s="3">
        <v>11</v>
      </c>
      <c r="R14" s="3">
        <v>0</v>
      </c>
      <c r="S14" s="3">
        <v>19</v>
      </c>
      <c r="T14" s="3">
        <v>6</v>
      </c>
      <c r="U14" s="3">
        <v>0</v>
      </c>
      <c r="V14" s="3">
        <v>25</v>
      </c>
      <c r="W14" s="3">
        <v>12</v>
      </c>
      <c r="X14" s="3">
        <v>15</v>
      </c>
      <c r="Y14" s="3">
        <f t="shared" si="0"/>
        <v>212</v>
      </c>
    </row>
    <row r="15" spans="2:29" x14ac:dyDescent="0.25">
      <c r="B15" s="3">
        <v>2017</v>
      </c>
      <c r="C15" s="3">
        <v>11</v>
      </c>
      <c r="D15" s="3">
        <v>8</v>
      </c>
      <c r="E15" s="3">
        <v>0</v>
      </c>
      <c r="F15" s="3">
        <v>16</v>
      </c>
      <c r="G15" s="3">
        <v>0</v>
      </c>
      <c r="H15" s="3">
        <v>0</v>
      </c>
      <c r="I15" s="3">
        <v>0</v>
      </c>
      <c r="J15" s="3">
        <v>0</v>
      </c>
      <c r="K15" s="3">
        <v>17</v>
      </c>
      <c r="L15" s="3">
        <v>13</v>
      </c>
      <c r="M15" s="3">
        <v>2</v>
      </c>
      <c r="N15" s="3">
        <v>0</v>
      </c>
      <c r="O15" s="3">
        <v>28</v>
      </c>
      <c r="P15" s="3">
        <v>0</v>
      </c>
      <c r="Q15" s="3">
        <v>9</v>
      </c>
      <c r="R15" s="3">
        <v>0</v>
      </c>
      <c r="S15" s="3">
        <v>18</v>
      </c>
      <c r="T15" s="3">
        <v>18</v>
      </c>
      <c r="U15" s="3">
        <v>0</v>
      </c>
      <c r="V15" s="3">
        <v>19</v>
      </c>
      <c r="W15" s="3">
        <v>20</v>
      </c>
      <c r="X15" s="3">
        <v>22</v>
      </c>
      <c r="Y15" s="3">
        <f t="shared" si="0"/>
        <v>201</v>
      </c>
    </row>
    <row r="16" spans="2:29" x14ac:dyDescent="0.25">
      <c r="B16" s="3">
        <v>2019</v>
      </c>
      <c r="C16" s="3">
        <v>1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12</v>
      </c>
      <c r="L16" s="3">
        <v>14</v>
      </c>
      <c r="M16" s="3">
        <v>6</v>
      </c>
      <c r="N16" s="3">
        <v>0</v>
      </c>
      <c r="O16" s="3">
        <v>18</v>
      </c>
      <c r="P16" s="3">
        <v>0</v>
      </c>
      <c r="Q16" s="3">
        <v>7</v>
      </c>
      <c r="R16" s="3">
        <v>0</v>
      </c>
      <c r="S16" s="3">
        <v>7</v>
      </c>
      <c r="T16" s="3">
        <v>26</v>
      </c>
      <c r="U16" s="3">
        <v>3</v>
      </c>
      <c r="V16" s="3">
        <v>3</v>
      </c>
      <c r="W16" s="3">
        <v>12</v>
      </c>
      <c r="X16" s="3">
        <v>15</v>
      </c>
      <c r="Y16" s="3">
        <v>125</v>
      </c>
    </row>
    <row r="17" spans="1:29" x14ac:dyDescent="0.25">
      <c r="B17" s="3">
        <v>2021</v>
      </c>
      <c r="C17" s="3">
        <v>1</v>
      </c>
      <c r="D17" s="3">
        <v>0</v>
      </c>
      <c r="E17" s="3">
        <v>1</v>
      </c>
      <c r="F17" s="3">
        <v>17</v>
      </c>
      <c r="G17" s="3">
        <v>0</v>
      </c>
      <c r="H17" s="3">
        <v>4</v>
      </c>
      <c r="I17" s="3">
        <v>7</v>
      </c>
      <c r="J17" s="3">
        <v>5</v>
      </c>
      <c r="K17" s="3">
        <v>5</v>
      </c>
      <c r="L17" s="3">
        <v>21</v>
      </c>
      <c r="M17" s="3">
        <v>1</v>
      </c>
      <c r="N17" s="3">
        <v>0</v>
      </c>
      <c r="O17" s="3">
        <v>9</v>
      </c>
      <c r="P17" s="3">
        <v>0</v>
      </c>
      <c r="Q17" s="3">
        <v>13</v>
      </c>
      <c r="R17" s="3">
        <v>0</v>
      </c>
      <c r="S17" s="3">
        <v>2</v>
      </c>
      <c r="T17" s="3">
        <v>25</v>
      </c>
      <c r="U17" s="3">
        <v>0</v>
      </c>
      <c r="V17" s="3">
        <v>15</v>
      </c>
      <c r="W17" s="3">
        <v>16</v>
      </c>
      <c r="X17" s="3">
        <v>12</v>
      </c>
      <c r="Y17" s="3">
        <v>154</v>
      </c>
    </row>
    <row r="18" spans="1:29" x14ac:dyDescent="0.25">
      <c r="B18" s="3">
        <v>2022</v>
      </c>
      <c r="C18" s="3">
        <v>0</v>
      </c>
      <c r="D18" s="3">
        <v>0</v>
      </c>
      <c r="E18" s="3">
        <v>0</v>
      </c>
      <c r="F18" s="3">
        <v>20</v>
      </c>
      <c r="G18" s="3">
        <v>0</v>
      </c>
      <c r="H18" s="3">
        <v>0</v>
      </c>
      <c r="I18" s="3">
        <v>6</v>
      </c>
      <c r="J18" s="3">
        <v>0</v>
      </c>
      <c r="K18" s="3">
        <v>11</v>
      </c>
      <c r="L18" s="3">
        <v>12</v>
      </c>
      <c r="M18" s="3">
        <v>13</v>
      </c>
      <c r="N18" s="3">
        <v>0</v>
      </c>
      <c r="O18" s="3">
        <v>20</v>
      </c>
      <c r="P18" s="3">
        <v>0</v>
      </c>
      <c r="Q18" s="3">
        <v>12</v>
      </c>
      <c r="R18" s="3">
        <v>0</v>
      </c>
      <c r="S18" s="3">
        <v>7</v>
      </c>
      <c r="T18" s="3">
        <v>13</v>
      </c>
      <c r="U18" s="3">
        <v>0</v>
      </c>
      <c r="V18" s="3">
        <v>16</v>
      </c>
      <c r="W18" s="3">
        <v>9</v>
      </c>
      <c r="X18" s="3">
        <v>22</v>
      </c>
      <c r="Y18" s="3">
        <v>161</v>
      </c>
    </row>
    <row r="19" spans="1:29" x14ac:dyDescent="0.25">
      <c r="A19" s="5"/>
      <c r="B19" s="5"/>
      <c r="C19" s="5">
        <f>SUM(C4:C18)</f>
        <v>164</v>
      </c>
      <c r="D19" s="5">
        <f t="shared" ref="D19:Y19" si="1">SUM(D4:D18)</f>
        <v>138</v>
      </c>
      <c r="E19" s="5">
        <f t="shared" si="1"/>
        <v>93</v>
      </c>
      <c r="F19" s="5">
        <f t="shared" si="1"/>
        <v>122</v>
      </c>
      <c r="G19" s="5">
        <f t="shared" si="1"/>
        <v>75</v>
      </c>
      <c r="H19" s="5">
        <f t="shared" si="1"/>
        <v>10</v>
      </c>
      <c r="I19" s="5">
        <f t="shared" si="1"/>
        <v>41</v>
      </c>
      <c r="J19" s="5">
        <f t="shared" si="1"/>
        <v>7</v>
      </c>
      <c r="K19" s="5">
        <f t="shared" si="1"/>
        <v>253</v>
      </c>
      <c r="L19" s="5">
        <f t="shared" si="1"/>
        <v>229</v>
      </c>
      <c r="M19" s="5">
        <f t="shared" si="1"/>
        <v>65</v>
      </c>
      <c r="N19" s="5">
        <f t="shared" si="1"/>
        <v>52</v>
      </c>
      <c r="O19" s="5">
        <f t="shared" si="1"/>
        <v>315</v>
      </c>
      <c r="P19" s="5">
        <f t="shared" si="1"/>
        <v>94</v>
      </c>
      <c r="Q19" s="5">
        <f t="shared" si="1"/>
        <v>153</v>
      </c>
      <c r="R19" s="5">
        <f t="shared" si="1"/>
        <v>15</v>
      </c>
      <c r="S19" s="5">
        <f t="shared" si="1"/>
        <v>115</v>
      </c>
      <c r="T19" s="5">
        <f t="shared" si="1"/>
        <v>195</v>
      </c>
      <c r="U19" s="5">
        <f t="shared" si="1"/>
        <v>3</v>
      </c>
      <c r="V19" s="5">
        <f t="shared" si="1"/>
        <v>275</v>
      </c>
      <c r="W19" s="5">
        <f t="shared" si="1"/>
        <v>228</v>
      </c>
      <c r="X19" s="5">
        <f t="shared" si="1"/>
        <v>220</v>
      </c>
      <c r="Y19" s="5">
        <f t="shared" si="1"/>
        <v>2862</v>
      </c>
      <c r="Z19" s="5"/>
    </row>
    <row r="21" spans="1:29" x14ac:dyDescent="0.25">
      <c r="AA21" s="5"/>
      <c r="AB21" s="5"/>
      <c r="AC21" s="5"/>
    </row>
    <row r="22" spans="1:29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B23" s="14" t="s">
        <v>65</v>
      </c>
      <c r="C23" s="6">
        <f>C19+D19+E19+L19+M19+W19+X19</f>
        <v>1137</v>
      </c>
      <c r="D23" s="6">
        <f>F19+G19+H19+I19+J19+K19</f>
        <v>508</v>
      </c>
      <c r="E23" s="6">
        <f>N19+O19+P19+Q19</f>
        <v>614</v>
      </c>
      <c r="F23" s="6">
        <f>R19+S19+T19+U19</f>
        <v>328</v>
      </c>
      <c r="G23" s="6">
        <f>V19</f>
        <v>275</v>
      </c>
      <c r="H23" s="5">
        <f>SUM(C23:G23)</f>
        <v>2862</v>
      </c>
    </row>
    <row r="24" spans="1:29" x14ac:dyDescent="0.25">
      <c r="B24" s="14" t="s">
        <v>66</v>
      </c>
      <c r="C24" s="7">
        <f>(C23/$H$23)*100</f>
        <v>39.727463312368968</v>
      </c>
      <c r="D24" s="7">
        <f t="shared" ref="D24:G24" si="2">(D23/$H$23)*100</f>
        <v>17.749825296995109</v>
      </c>
      <c r="E24" s="7">
        <f t="shared" si="2"/>
        <v>21.453529000698811</v>
      </c>
      <c r="F24" s="7">
        <f t="shared" si="2"/>
        <v>11.46051712089448</v>
      </c>
      <c r="G24" s="7">
        <f t="shared" si="2"/>
        <v>9.6086652690426284</v>
      </c>
      <c r="H24" s="5"/>
    </row>
    <row r="25" spans="1:29" x14ac:dyDescent="0.25">
      <c r="H25" s="5"/>
    </row>
    <row r="26" spans="1:29" x14ac:dyDescent="0.25">
      <c r="B26" s="14" t="s">
        <v>64</v>
      </c>
      <c r="C26" s="6">
        <v>2</v>
      </c>
      <c r="D26" s="6">
        <v>4</v>
      </c>
      <c r="E26" s="6">
        <v>5</v>
      </c>
      <c r="F26" s="6">
        <v>9</v>
      </c>
      <c r="G26" s="6">
        <v>3</v>
      </c>
      <c r="H26" s="5">
        <v>4</v>
      </c>
    </row>
    <row r="27" spans="1:29" x14ac:dyDescent="0.25">
      <c r="H27" s="5"/>
    </row>
  </sheetData>
  <sortState xmlns:xlrd2="http://schemas.microsoft.com/office/spreadsheetml/2017/richdata2" ref="AB4:AC8">
    <sortCondition descending="1" ref="AC4:AC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C26"/>
  <sheetViews>
    <sheetView workbookViewId="0">
      <selection activeCell="Z2" sqref="Z2"/>
    </sheetView>
  </sheetViews>
  <sheetFormatPr defaultColWidth="9.140625" defaultRowHeight="15" x14ac:dyDescent="0.25"/>
  <cols>
    <col min="1" max="1" width="6.4257812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25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25</v>
      </c>
    </row>
    <row r="4" spans="2:29" x14ac:dyDescent="0.25">
      <c r="B4" s="3">
        <v>2003</v>
      </c>
      <c r="C4" s="3">
        <v>0</v>
      </c>
      <c r="D4" s="3">
        <v>6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12</v>
      </c>
      <c r="M4" s="3">
        <v>2</v>
      </c>
      <c r="N4" s="3">
        <v>18</v>
      </c>
      <c r="O4" s="3">
        <v>31</v>
      </c>
      <c r="P4" s="3">
        <v>0</v>
      </c>
      <c r="Q4" s="3">
        <v>0</v>
      </c>
      <c r="R4" s="3">
        <v>11</v>
      </c>
      <c r="S4" s="3">
        <v>0</v>
      </c>
      <c r="T4" s="3">
        <v>9</v>
      </c>
      <c r="U4" s="3">
        <v>0</v>
      </c>
      <c r="V4" s="3">
        <v>0</v>
      </c>
      <c r="W4" s="3">
        <v>12</v>
      </c>
      <c r="X4" s="3">
        <v>12</v>
      </c>
      <c r="Y4" s="3">
        <f>SUM(C4:X4)</f>
        <v>113</v>
      </c>
      <c r="AA4" s="13">
        <v>1</v>
      </c>
      <c r="AB4" s="6" t="s">
        <v>13</v>
      </c>
      <c r="AC4" s="3">
        <v>539</v>
      </c>
    </row>
    <row r="5" spans="2:29" x14ac:dyDescent="0.25">
      <c r="B5" s="3">
        <v>2004</v>
      </c>
      <c r="C5" s="3">
        <v>0</v>
      </c>
      <c r="D5" s="3">
        <v>3</v>
      </c>
      <c r="E5" s="3">
        <v>0</v>
      </c>
      <c r="F5" s="3">
        <v>0</v>
      </c>
      <c r="G5" s="3">
        <v>21</v>
      </c>
      <c r="H5" s="3">
        <v>0</v>
      </c>
      <c r="I5" s="3">
        <v>0</v>
      </c>
      <c r="J5" s="3">
        <v>0</v>
      </c>
      <c r="K5" s="3">
        <v>6</v>
      </c>
      <c r="L5" s="3">
        <v>0</v>
      </c>
      <c r="M5" s="3">
        <v>15</v>
      </c>
      <c r="N5" s="3">
        <v>0</v>
      </c>
      <c r="O5" s="3">
        <v>27</v>
      </c>
      <c r="P5" s="3">
        <v>0</v>
      </c>
      <c r="Q5" s="3">
        <v>0</v>
      </c>
      <c r="R5" s="3">
        <v>13</v>
      </c>
      <c r="S5" s="3">
        <v>9</v>
      </c>
      <c r="T5" s="3">
        <v>15</v>
      </c>
      <c r="U5" s="3">
        <v>5</v>
      </c>
      <c r="V5" s="3">
        <v>0</v>
      </c>
      <c r="W5" s="3">
        <v>12</v>
      </c>
      <c r="X5" s="3">
        <v>19</v>
      </c>
      <c r="Y5" s="3">
        <f>SUM(C5:X5)</f>
        <v>145</v>
      </c>
      <c r="AA5" s="13">
        <v>2</v>
      </c>
      <c r="AB5" s="6" t="s">
        <v>8</v>
      </c>
      <c r="AC5" s="3">
        <v>336</v>
      </c>
    </row>
    <row r="6" spans="2:29" x14ac:dyDescent="0.25">
      <c r="B6" s="3">
        <v>2005</v>
      </c>
      <c r="C6" s="3">
        <v>0</v>
      </c>
      <c r="D6" s="3">
        <v>3</v>
      </c>
      <c r="E6" s="3">
        <v>0</v>
      </c>
      <c r="F6" s="3">
        <v>1</v>
      </c>
      <c r="G6" s="3">
        <v>14</v>
      </c>
      <c r="H6" s="3">
        <v>0</v>
      </c>
      <c r="I6" s="3">
        <v>0</v>
      </c>
      <c r="J6" s="3">
        <v>5</v>
      </c>
      <c r="K6" s="3">
        <v>3</v>
      </c>
      <c r="L6" s="3">
        <v>0</v>
      </c>
      <c r="M6" s="3">
        <v>22</v>
      </c>
      <c r="N6" s="3">
        <v>0</v>
      </c>
      <c r="O6" s="3">
        <v>27</v>
      </c>
      <c r="P6" s="3">
        <v>0</v>
      </c>
      <c r="Q6" s="3">
        <v>0</v>
      </c>
      <c r="R6" s="3">
        <v>10</v>
      </c>
      <c r="S6" s="3">
        <v>10</v>
      </c>
      <c r="T6" s="3">
        <v>25</v>
      </c>
      <c r="U6" s="3">
        <v>1</v>
      </c>
      <c r="V6" s="3">
        <v>0</v>
      </c>
      <c r="W6" s="3">
        <v>13</v>
      </c>
      <c r="X6" s="3">
        <v>25</v>
      </c>
      <c r="Y6" s="3">
        <f t="shared" ref="Y6:Y8" si="0">SUM(C6:X6)</f>
        <v>159</v>
      </c>
      <c r="AA6" s="13">
        <v>3</v>
      </c>
      <c r="AB6" s="6" t="s">
        <v>59</v>
      </c>
      <c r="AC6" s="3">
        <v>252</v>
      </c>
    </row>
    <row r="7" spans="2:29" x14ac:dyDescent="0.25">
      <c r="B7" s="3">
        <v>2007</v>
      </c>
      <c r="C7" s="3">
        <v>0</v>
      </c>
      <c r="D7" s="3">
        <v>3</v>
      </c>
      <c r="E7" s="3">
        <v>0</v>
      </c>
      <c r="F7" s="3">
        <v>0</v>
      </c>
      <c r="G7" s="3">
        <v>7</v>
      </c>
      <c r="H7" s="3">
        <v>0</v>
      </c>
      <c r="I7" s="3">
        <v>0</v>
      </c>
      <c r="J7" s="3">
        <v>0</v>
      </c>
      <c r="K7" s="3">
        <v>2</v>
      </c>
      <c r="L7" s="3">
        <v>0</v>
      </c>
      <c r="M7" s="3">
        <v>28</v>
      </c>
      <c r="N7" s="3">
        <v>5</v>
      </c>
      <c r="O7" s="3">
        <v>22</v>
      </c>
      <c r="P7" s="3">
        <v>3</v>
      </c>
      <c r="Q7" s="3">
        <v>0</v>
      </c>
      <c r="R7" s="3">
        <v>12</v>
      </c>
      <c r="S7" s="3">
        <v>15</v>
      </c>
      <c r="T7" s="3">
        <v>23</v>
      </c>
      <c r="U7" s="3">
        <v>18</v>
      </c>
      <c r="V7" s="3">
        <v>2</v>
      </c>
      <c r="W7" s="3">
        <v>18</v>
      </c>
      <c r="X7" s="3">
        <v>25</v>
      </c>
      <c r="Y7" s="3">
        <f t="shared" si="0"/>
        <v>183</v>
      </c>
      <c r="AA7" s="13">
        <v>4</v>
      </c>
      <c r="AB7" s="6" t="s">
        <v>12</v>
      </c>
      <c r="AC7" s="3">
        <v>218</v>
      </c>
    </row>
    <row r="8" spans="2:29" x14ac:dyDescent="0.25">
      <c r="B8" s="3">
        <v>2008</v>
      </c>
      <c r="C8" s="3">
        <v>0</v>
      </c>
      <c r="D8" s="3">
        <v>0</v>
      </c>
      <c r="E8" s="3">
        <v>0</v>
      </c>
      <c r="F8" s="3">
        <v>5</v>
      </c>
      <c r="G8" s="3">
        <v>2</v>
      </c>
      <c r="H8" s="3">
        <v>0</v>
      </c>
      <c r="I8" s="3">
        <v>0</v>
      </c>
      <c r="J8" s="3">
        <v>0</v>
      </c>
      <c r="K8" s="3">
        <v>9</v>
      </c>
      <c r="L8" s="3">
        <v>18</v>
      </c>
      <c r="M8" s="3">
        <v>23</v>
      </c>
      <c r="N8" s="3">
        <v>0</v>
      </c>
      <c r="O8" s="3">
        <v>26</v>
      </c>
      <c r="P8" s="3">
        <v>0</v>
      </c>
      <c r="Q8" s="3">
        <v>0</v>
      </c>
      <c r="R8" s="3">
        <v>16</v>
      </c>
      <c r="S8" s="3">
        <v>15</v>
      </c>
      <c r="T8" s="3">
        <v>26</v>
      </c>
      <c r="U8" s="3">
        <v>14</v>
      </c>
      <c r="V8" s="3">
        <v>12</v>
      </c>
      <c r="W8" s="3">
        <v>13</v>
      </c>
      <c r="X8" s="3">
        <v>16</v>
      </c>
      <c r="Y8" s="3">
        <f t="shared" si="0"/>
        <v>195</v>
      </c>
      <c r="AA8" s="13">
        <v>5</v>
      </c>
      <c r="AB8" s="6" t="s">
        <v>11</v>
      </c>
      <c r="AC8" s="3">
        <v>209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13</v>
      </c>
      <c r="G9" s="3">
        <v>10</v>
      </c>
      <c r="H9" s="3">
        <v>0</v>
      </c>
      <c r="I9" s="3">
        <v>0</v>
      </c>
      <c r="J9" s="3">
        <v>0</v>
      </c>
      <c r="K9" s="3">
        <v>5</v>
      </c>
      <c r="L9" s="3">
        <v>7</v>
      </c>
      <c r="M9" s="3">
        <v>8</v>
      </c>
      <c r="N9" s="3">
        <v>15</v>
      </c>
      <c r="O9" s="3">
        <v>31</v>
      </c>
      <c r="P9" s="3">
        <v>7</v>
      </c>
      <c r="Q9" s="3">
        <v>1</v>
      </c>
      <c r="R9" s="3">
        <v>15</v>
      </c>
      <c r="S9" s="3">
        <v>28</v>
      </c>
      <c r="T9" s="3">
        <v>31</v>
      </c>
      <c r="U9" s="3">
        <v>0</v>
      </c>
      <c r="V9" s="3">
        <v>14</v>
      </c>
      <c r="W9" s="3">
        <v>8</v>
      </c>
      <c r="X9" s="3">
        <v>12</v>
      </c>
      <c r="Y9" s="3">
        <f t="shared" ref="Y9:Y15" si="1">SUM(C9:X9)</f>
        <v>205</v>
      </c>
      <c r="AC9" s="3">
        <f>SUM(AC4:AC8)</f>
        <v>1554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24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53</v>
      </c>
      <c r="P10" s="3">
        <v>0</v>
      </c>
      <c r="Q10" s="3">
        <v>0</v>
      </c>
      <c r="R10" s="3">
        <v>8</v>
      </c>
      <c r="S10" s="3">
        <v>21</v>
      </c>
      <c r="T10" s="3">
        <v>28</v>
      </c>
      <c r="U10" s="3">
        <v>4</v>
      </c>
      <c r="V10" s="3">
        <v>13</v>
      </c>
      <c r="W10" s="3">
        <v>13</v>
      </c>
      <c r="X10" s="3">
        <v>6</v>
      </c>
      <c r="Y10" s="3">
        <f t="shared" si="1"/>
        <v>170</v>
      </c>
      <c r="AC10" s="27">
        <f>AC9/Y19</f>
        <v>0.57963446475195823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13</v>
      </c>
      <c r="G11" s="3">
        <v>0</v>
      </c>
      <c r="H11" s="3">
        <v>0</v>
      </c>
      <c r="I11" s="3">
        <v>0</v>
      </c>
      <c r="J11" s="3">
        <v>8</v>
      </c>
      <c r="K11" s="3">
        <v>0</v>
      </c>
      <c r="L11" s="3">
        <v>0</v>
      </c>
      <c r="M11" s="3">
        <v>0</v>
      </c>
      <c r="N11" s="3">
        <v>0</v>
      </c>
      <c r="O11" s="3">
        <v>13</v>
      </c>
      <c r="P11" s="3">
        <v>0</v>
      </c>
      <c r="Q11" s="3">
        <v>0</v>
      </c>
      <c r="R11" s="3">
        <v>16</v>
      </c>
      <c r="S11" s="3">
        <v>12</v>
      </c>
      <c r="T11" s="3">
        <v>32</v>
      </c>
      <c r="U11" s="3">
        <v>0</v>
      </c>
      <c r="V11" s="3">
        <v>0</v>
      </c>
      <c r="W11" s="3">
        <v>16</v>
      </c>
      <c r="X11" s="3">
        <v>12</v>
      </c>
      <c r="Y11" s="3">
        <f t="shared" si="1"/>
        <v>122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18</v>
      </c>
      <c r="G12" s="3">
        <v>1</v>
      </c>
      <c r="H12" s="3">
        <v>3</v>
      </c>
      <c r="I12" s="3">
        <v>2</v>
      </c>
      <c r="J12" s="3">
        <v>0</v>
      </c>
      <c r="K12" s="3">
        <v>1</v>
      </c>
      <c r="L12" s="3">
        <v>8</v>
      </c>
      <c r="M12" s="3">
        <v>0</v>
      </c>
      <c r="N12" s="3">
        <v>21</v>
      </c>
      <c r="O12" s="3">
        <v>0</v>
      </c>
      <c r="P12" s="3">
        <v>0</v>
      </c>
      <c r="Q12" s="3">
        <v>7</v>
      </c>
      <c r="R12" s="3">
        <v>11</v>
      </c>
      <c r="S12" s="3">
        <v>36</v>
      </c>
      <c r="T12" s="3">
        <v>39</v>
      </c>
      <c r="U12" s="3">
        <v>0</v>
      </c>
      <c r="V12" s="3">
        <v>8</v>
      </c>
      <c r="W12" s="3">
        <v>12</v>
      </c>
      <c r="X12" s="3">
        <v>16</v>
      </c>
      <c r="Y12" s="3">
        <f t="shared" si="1"/>
        <v>183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33</v>
      </c>
      <c r="G13" s="3">
        <v>10</v>
      </c>
      <c r="H13" s="3">
        <v>0</v>
      </c>
      <c r="I13" s="3">
        <v>0</v>
      </c>
      <c r="J13" s="3">
        <v>0</v>
      </c>
      <c r="K13" s="3">
        <v>8</v>
      </c>
      <c r="L13" s="3">
        <v>7</v>
      </c>
      <c r="M13" s="3">
        <v>10</v>
      </c>
      <c r="N13" s="3">
        <v>13</v>
      </c>
      <c r="O13" s="3">
        <v>30</v>
      </c>
      <c r="P13" s="3">
        <v>0</v>
      </c>
      <c r="Q13" s="3">
        <v>0</v>
      </c>
      <c r="R13" s="3">
        <v>17</v>
      </c>
      <c r="S13" s="3">
        <v>30</v>
      </c>
      <c r="T13" s="3">
        <v>49</v>
      </c>
      <c r="U13" s="3">
        <v>0</v>
      </c>
      <c r="V13" s="3">
        <v>0</v>
      </c>
      <c r="W13" s="3">
        <v>6</v>
      </c>
      <c r="X13" s="3">
        <v>8</v>
      </c>
      <c r="Y13" s="3">
        <f t="shared" si="1"/>
        <v>221</v>
      </c>
    </row>
    <row r="14" spans="2:29" x14ac:dyDescent="0.25">
      <c r="B14" s="3">
        <v>2016</v>
      </c>
      <c r="C14" s="3">
        <v>2</v>
      </c>
      <c r="D14" s="3">
        <v>0</v>
      </c>
      <c r="E14" s="3">
        <v>0</v>
      </c>
      <c r="F14" s="3">
        <v>31</v>
      </c>
      <c r="G14" s="3">
        <v>7</v>
      </c>
      <c r="H14" s="3">
        <v>0</v>
      </c>
      <c r="I14" s="3">
        <v>0</v>
      </c>
      <c r="J14" s="3">
        <v>0</v>
      </c>
      <c r="K14" s="3">
        <v>0</v>
      </c>
      <c r="L14" s="3">
        <v>3</v>
      </c>
      <c r="M14" s="3">
        <v>7</v>
      </c>
      <c r="N14" s="3">
        <v>8</v>
      </c>
      <c r="O14" s="3">
        <v>18</v>
      </c>
      <c r="P14" s="3">
        <v>0</v>
      </c>
      <c r="Q14" s="3">
        <v>12</v>
      </c>
      <c r="R14" s="3">
        <v>20</v>
      </c>
      <c r="S14" s="3">
        <v>15</v>
      </c>
      <c r="T14" s="3">
        <v>40</v>
      </c>
      <c r="U14" s="3">
        <v>15</v>
      </c>
      <c r="V14" s="3">
        <v>0</v>
      </c>
      <c r="W14" s="3">
        <v>4</v>
      </c>
      <c r="X14" s="3">
        <v>20</v>
      </c>
      <c r="Y14" s="3">
        <f t="shared" si="1"/>
        <v>202</v>
      </c>
    </row>
    <row r="15" spans="2:29" x14ac:dyDescent="0.25">
      <c r="B15" s="3">
        <v>2017</v>
      </c>
      <c r="C15" s="3">
        <v>0</v>
      </c>
      <c r="D15" s="3">
        <v>0</v>
      </c>
      <c r="E15" s="3">
        <v>2</v>
      </c>
      <c r="F15" s="3">
        <v>40</v>
      </c>
      <c r="G15" s="3">
        <v>24</v>
      </c>
      <c r="H15" s="3">
        <v>0</v>
      </c>
      <c r="I15" s="3">
        <v>0</v>
      </c>
      <c r="J15" s="3">
        <v>0</v>
      </c>
      <c r="K15" s="3">
        <v>0</v>
      </c>
      <c r="L15" s="3">
        <v>3</v>
      </c>
      <c r="M15" s="3">
        <v>8</v>
      </c>
      <c r="N15" s="3">
        <v>14</v>
      </c>
      <c r="O15" s="3">
        <v>27</v>
      </c>
      <c r="P15" s="3">
        <v>0</v>
      </c>
      <c r="Q15" s="3">
        <v>11</v>
      </c>
      <c r="R15" s="3">
        <v>26</v>
      </c>
      <c r="S15" s="3">
        <v>22</v>
      </c>
      <c r="T15" s="3">
        <v>71</v>
      </c>
      <c r="U15" s="3">
        <v>8</v>
      </c>
      <c r="V15" s="3">
        <v>0</v>
      </c>
      <c r="W15" s="3">
        <v>0</v>
      </c>
      <c r="X15" s="3">
        <v>24</v>
      </c>
      <c r="Y15" s="3">
        <f t="shared" si="1"/>
        <v>280</v>
      </c>
    </row>
    <row r="16" spans="2:29" x14ac:dyDescent="0.25">
      <c r="B16" s="3">
        <v>2019</v>
      </c>
      <c r="C16" s="3">
        <v>1</v>
      </c>
      <c r="D16" s="3">
        <v>0</v>
      </c>
      <c r="E16" s="3">
        <v>19</v>
      </c>
      <c r="F16" s="3">
        <v>6</v>
      </c>
      <c r="G16" s="3">
        <v>14</v>
      </c>
      <c r="H16" s="3">
        <v>0</v>
      </c>
      <c r="I16" s="3">
        <v>0</v>
      </c>
      <c r="J16" s="3">
        <v>0</v>
      </c>
      <c r="K16" s="3">
        <v>0</v>
      </c>
      <c r="L16" s="3">
        <v>5</v>
      </c>
      <c r="M16" s="3">
        <v>3</v>
      </c>
      <c r="N16" s="3">
        <v>12</v>
      </c>
      <c r="O16" s="3">
        <v>18</v>
      </c>
      <c r="P16" s="3">
        <v>0</v>
      </c>
      <c r="Q16" s="3">
        <v>0</v>
      </c>
      <c r="R16" s="3">
        <v>23</v>
      </c>
      <c r="S16" s="3">
        <v>0</v>
      </c>
      <c r="T16" s="3">
        <v>48</v>
      </c>
      <c r="U16" s="3">
        <v>10</v>
      </c>
      <c r="V16" s="3">
        <v>5</v>
      </c>
      <c r="W16" s="3">
        <v>0</v>
      </c>
      <c r="X16" s="3">
        <v>15</v>
      </c>
      <c r="Y16" s="3">
        <v>179</v>
      </c>
    </row>
    <row r="17" spans="1:26" x14ac:dyDescent="0.25">
      <c r="B17" s="3">
        <v>2021</v>
      </c>
      <c r="C17" s="3">
        <v>0</v>
      </c>
      <c r="D17" s="3">
        <v>0</v>
      </c>
      <c r="E17" s="3">
        <v>5</v>
      </c>
      <c r="F17" s="3">
        <v>14</v>
      </c>
      <c r="G17" s="3">
        <v>9</v>
      </c>
      <c r="H17" s="3">
        <v>0</v>
      </c>
      <c r="I17" s="3">
        <v>0</v>
      </c>
      <c r="J17" s="3">
        <v>3</v>
      </c>
      <c r="K17" s="3">
        <v>0</v>
      </c>
      <c r="L17" s="3">
        <v>0</v>
      </c>
      <c r="M17" s="3">
        <v>3</v>
      </c>
      <c r="N17" s="3">
        <v>6</v>
      </c>
      <c r="O17" s="3">
        <v>13</v>
      </c>
      <c r="P17" s="3">
        <v>0</v>
      </c>
      <c r="Q17" s="3">
        <v>0</v>
      </c>
      <c r="R17" s="3">
        <v>4</v>
      </c>
      <c r="S17" s="3">
        <v>5</v>
      </c>
      <c r="T17" s="3">
        <v>70</v>
      </c>
      <c r="U17" s="3">
        <v>15</v>
      </c>
      <c r="V17" s="3">
        <v>6</v>
      </c>
      <c r="W17" s="3">
        <v>7</v>
      </c>
      <c r="X17" s="3">
        <v>27</v>
      </c>
      <c r="Y17" s="3">
        <v>187</v>
      </c>
    </row>
    <row r="18" spans="1:26" x14ac:dyDescent="0.25">
      <c r="B18" s="3">
        <v>2022</v>
      </c>
      <c r="C18" s="3">
        <v>5</v>
      </c>
      <c r="D18" s="3">
        <v>0</v>
      </c>
      <c r="E18" s="3">
        <v>11</v>
      </c>
      <c r="F18" s="3">
        <v>1</v>
      </c>
      <c r="G18" s="3">
        <v>19</v>
      </c>
      <c r="H18" s="3">
        <v>0</v>
      </c>
      <c r="I18" s="3">
        <v>0</v>
      </c>
      <c r="J18" s="3">
        <v>0</v>
      </c>
      <c r="K18" s="3">
        <v>0</v>
      </c>
      <c r="L18" s="3">
        <v>20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7</v>
      </c>
      <c r="S18" s="3">
        <v>0</v>
      </c>
      <c r="T18" s="3">
        <v>33</v>
      </c>
      <c r="U18" s="3">
        <v>0</v>
      </c>
      <c r="V18" s="3">
        <v>20</v>
      </c>
      <c r="W18" s="3">
        <v>6</v>
      </c>
      <c r="X18" s="3">
        <v>15</v>
      </c>
      <c r="Y18" s="3">
        <v>137</v>
      </c>
    </row>
    <row r="19" spans="1:26" x14ac:dyDescent="0.25">
      <c r="A19" s="5"/>
      <c r="B19" s="5"/>
      <c r="C19" s="5">
        <f>SUM(C4:C18)</f>
        <v>8</v>
      </c>
      <c r="D19" s="5">
        <f t="shared" ref="D19:Y19" si="2">SUM(D4:D18)</f>
        <v>15</v>
      </c>
      <c r="E19" s="5">
        <f t="shared" si="2"/>
        <v>37</v>
      </c>
      <c r="F19" s="5">
        <f t="shared" si="2"/>
        <v>199</v>
      </c>
      <c r="G19" s="5">
        <f t="shared" si="2"/>
        <v>138</v>
      </c>
      <c r="H19" s="5">
        <f t="shared" si="2"/>
        <v>3</v>
      </c>
      <c r="I19" s="5">
        <f t="shared" si="2"/>
        <v>2</v>
      </c>
      <c r="J19" s="5">
        <f t="shared" si="2"/>
        <v>16</v>
      </c>
      <c r="K19" s="5">
        <f t="shared" si="2"/>
        <v>34</v>
      </c>
      <c r="L19" s="5">
        <f t="shared" si="2"/>
        <v>83</v>
      </c>
      <c r="M19" s="5">
        <f t="shared" si="2"/>
        <v>129</v>
      </c>
      <c r="N19" s="5">
        <f t="shared" si="2"/>
        <v>112</v>
      </c>
      <c r="O19" s="5">
        <f t="shared" si="2"/>
        <v>336</v>
      </c>
      <c r="P19" s="5">
        <f t="shared" si="2"/>
        <v>10</v>
      </c>
      <c r="Q19" s="5">
        <f t="shared" si="2"/>
        <v>31</v>
      </c>
      <c r="R19" s="5">
        <f t="shared" si="2"/>
        <v>209</v>
      </c>
      <c r="S19" s="5">
        <f t="shared" si="2"/>
        <v>218</v>
      </c>
      <c r="T19" s="5">
        <f t="shared" si="2"/>
        <v>539</v>
      </c>
      <c r="U19" s="5">
        <f t="shared" si="2"/>
        <v>90</v>
      </c>
      <c r="V19" s="5">
        <f t="shared" si="2"/>
        <v>80</v>
      </c>
      <c r="W19" s="5">
        <f t="shared" si="2"/>
        <v>140</v>
      </c>
      <c r="X19" s="5">
        <f t="shared" si="2"/>
        <v>252</v>
      </c>
      <c r="Y19" s="5">
        <f t="shared" si="2"/>
        <v>2681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664</v>
      </c>
      <c r="D23" s="6">
        <f>F19+G19+H19+I19+J19+K19</f>
        <v>392</v>
      </c>
      <c r="E23" s="6">
        <f>N19+O19+P19+Q19</f>
        <v>489</v>
      </c>
      <c r="F23" s="6">
        <f>R19+S19+T19+U19</f>
        <v>1056</v>
      </c>
      <c r="G23" s="6">
        <f>V19</f>
        <v>80</v>
      </c>
      <c r="H23" s="5">
        <f>SUM(C23:G23)</f>
        <v>2681</v>
      </c>
    </row>
    <row r="24" spans="1:26" x14ac:dyDescent="0.25">
      <c r="B24" s="14" t="s">
        <v>66</v>
      </c>
      <c r="C24" s="7">
        <f>(C23/$H$23)*100</f>
        <v>24.766878030585602</v>
      </c>
      <c r="D24" s="7">
        <f t="shared" ref="D24:G24" si="3">(D23/$H$23)*100</f>
        <v>14.621409921671018</v>
      </c>
      <c r="E24" s="7">
        <f t="shared" si="3"/>
        <v>18.239462886982469</v>
      </c>
      <c r="F24" s="7">
        <f t="shared" si="3"/>
        <v>39.388287952256626</v>
      </c>
      <c r="G24" s="7">
        <f t="shared" si="3"/>
        <v>2.9839612085042893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4</v>
      </c>
      <c r="D26" s="6">
        <v>5</v>
      </c>
      <c r="E26" s="6">
        <v>7</v>
      </c>
      <c r="F26" s="6">
        <v>2</v>
      </c>
      <c r="G26" s="6">
        <v>10</v>
      </c>
      <c r="H26" s="5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C26"/>
  <sheetViews>
    <sheetView workbookViewId="0">
      <selection activeCell="AA3" sqref="AA3"/>
    </sheetView>
  </sheetViews>
  <sheetFormatPr defaultColWidth="9.140625" defaultRowHeight="15" x14ac:dyDescent="0.25"/>
  <cols>
    <col min="1" max="1" width="6.4257812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26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26</v>
      </c>
    </row>
    <row r="4" spans="2:29" x14ac:dyDescent="0.25">
      <c r="B4" s="3">
        <v>2003</v>
      </c>
      <c r="C4" s="3">
        <v>0</v>
      </c>
      <c r="D4" s="3">
        <v>18</v>
      </c>
      <c r="E4" s="3">
        <v>0</v>
      </c>
      <c r="F4" s="3">
        <v>0</v>
      </c>
      <c r="G4" s="3">
        <v>20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12</v>
      </c>
      <c r="N4" s="3">
        <v>31</v>
      </c>
      <c r="O4" s="3">
        <v>14</v>
      </c>
      <c r="P4" s="3">
        <v>11</v>
      </c>
      <c r="Q4" s="3">
        <v>10</v>
      </c>
      <c r="R4" s="3">
        <v>36</v>
      </c>
      <c r="S4" s="3">
        <v>13</v>
      </c>
      <c r="T4" s="3">
        <v>14</v>
      </c>
      <c r="U4" s="3">
        <v>0</v>
      </c>
      <c r="V4" s="3">
        <v>0</v>
      </c>
      <c r="W4" s="3">
        <v>13</v>
      </c>
      <c r="X4" s="3">
        <v>8</v>
      </c>
      <c r="Y4" s="3">
        <f>SUM(C4:X4)</f>
        <v>200</v>
      </c>
      <c r="AA4" s="13">
        <v>1</v>
      </c>
      <c r="AB4" s="6" t="s">
        <v>7</v>
      </c>
      <c r="AC4" s="3">
        <v>393</v>
      </c>
    </row>
    <row r="5" spans="2:29" x14ac:dyDescent="0.25">
      <c r="B5" s="3">
        <v>2004</v>
      </c>
      <c r="C5" s="3">
        <v>0</v>
      </c>
      <c r="D5" s="3">
        <v>8</v>
      </c>
      <c r="E5" s="3">
        <v>0</v>
      </c>
      <c r="F5" s="3">
        <v>9</v>
      </c>
      <c r="G5" s="3">
        <v>15</v>
      </c>
      <c r="H5" s="3">
        <v>0</v>
      </c>
      <c r="I5" s="3">
        <v>0</v>
      </c>
      <c r="J5" s="3">
        <v>0</v>
      </c>
      <c r="K5" s="3">
        <v>0</v>
      </c>
      <c r="L5" s="3">
        <v>15</v>
      </c>
      <c r="M5" s="3">
        <v>14</v>
      </c>
      <c r="N5" s="3">
        <v>46</v>
      </c>
      <c r="O5" s="3">
        <v>24</v>
      </c>
      <c r="P5" s="3">
        <v>0</v>
      </c>
      <c r="Q5" s="3">
        <v>7</v>
      </c>
      <c r="R5" s="3">
        <v>0</v>
      </c>
      <c r="S5" s="3">
        <v>13</v>
      </c>
      <c r="T5" s="3">
        <v>9</v>
      </c>
      <c r="U5" s="3">
        <v>9</v>
      </c>
      <c r="V5" s="3">
        <v>9</v>
      </c>
      <c r="W5" s="3">
        <v>4</v>
      </c>
      <c r="X5" s="3">
        <v>10</v>
      </c>
      <c r="Y5" s="3">
        <f>SUM(C5:X5)</f>
        <v>192</v>
      </c>
      <c r="AA5" s="13">
        <v>2</v>
      </c>
      <c r="AB5" s="6" t="s">
        <v>20</v>
      </c>
      <c r="AC5" s="3">
        <v>221</v>
      </c>
    </row>
    <row r="6" spans="2:29" x14ac:dyDescent="0.25">
      <c r="B6" s="3">
        <v>2005</v>
      </c>
      <c r="C6" s="3">
        <v>1</v>
      </c>
      <c r="D6" s="3">
        <v>3</v>
      </c>
      <c r="E6" s="3">
        <v>0</v>
      </c>
      <c r="F6" s="3">
        <v>0</v>
      </c>
      <c r="G6" s="3">
        <v>13</v>
      </c>
      <c r="H6" s="3">
        <v>0</v>
      </c>
      <c r="I6" s="3">
        <v>0</v>
      </c>
      <c r="J6" s="3">
        <v>0</v>
      </c>
      <c r="K6" s="3">
        <v>0</v>
      </c>
      <c r="L6" s="3">
        <v>8</v>
      </c>
      <c r="M6" s="3">
        <v>10</v>
      </c>
      <c r="N6" s="3">
        <v>47</v>
      </c>
      <c r="O6" s="3">
        <v>0</v>
      </c>
      <c r="P6" s="3">
        <v>9</v>
      </c>
      <c r="Q6" s="3">
        <v>8</v>
      </c>
      <c r="R6" s="3">
        <v>0</v>
      </c>
      <c r="S6" s="3">
        <v>17</v>
      </c>
      <c r="T6" s="3">
        <v>28</v>
      </c>
      <c r="U6" s="3">
        <v>0</v>
      </c>
      <c r="V6" s="3">
        <v>8</v>
      </c>
      <c r="W6" s="3">
        <v>7</v>
      </c>
      <c r="X6" s="3">
        <v>19</v>
      </c>
      <c r="Y6" s="3">
        <f t="shared" ref="Y6:Y15" si="0">SUM(C6:X6)</f>
        <v>178</v>
      </c>
      <c r="AA6" s="13">
        <v>3</v>
      </c>
      <c r="AB6" s="6" t="s">
        <v>6</v>
      </c>
      <c r="AC6" s="3">
        <v>191</v>
      </c>
    </row>
    <row r="7" spans="2:29" x14ac:dyDescent="0.25">
      <c r="B7" s="3">
        <v>2007</v>
      </c>
      <c r="C7" s="3">
        <v>0</v>
      </c>
      <c r="D7" s="3">
        <v>0</v>
      </c>
      <c r="E7" s="3">
        <v>0</v>
      </c>
      <c r="F7" s="3">
        <v>0</v>
      </c>
      <c r="G7" s="3">
        <v>20</v>
      </c>
      <c r="H7" s="3">
        <v>0</v>
      </c>
      <c r="I7" s="3">
        <v>0</v>
      </c>
      <c r="J7" s="3">
        <v>0</v>
      </c>
      <c r="K7" s="3">
        <v>0</v>
      </c>
      <c r="L7" s="3">
        <v>11</v>
      </c>
      <c r="M7" s="3">
        <v>8</v>
      </c>
      <c r="N7" s="3">
        <v>8</v>
      </c>
      <c r="O7" s="3">
        <v>11</v>
      </c>
      <c r="P7" s="3">
        <v>19</v>
      </c>
      <c r="Q7" s="3">
        <v>14</v>
      </c>
      <c r="R7" s="3">
        <v>0</v>
      </c>
      <c r="S7" s="3">
        <v>21</v>
      </c>
      <c r="T7" s="3">
        <v>2</v>
      </c>
      <c r="U7" s="3">
        <v>7</v>
      </c>
      <c r="V7" s="3">
        <v>24</v>
      </c>
      <c r="W7" s="3">
        <v>1</v>
      </c>
      <c r="X7" s="3">
        <v>5</v>
      </c>
      <c r="Y7" s="3">
        <f t="shared" si="0"/>
        <v>151</v>
      </c>
      <c r="AA7" s="13">
        <v>4</v>
      </c>
      <c r="AB7" s="6" t="s">
        <v>10</v>
      </c>
      <c r="AC7" s="3">
        <v>166</v>
      </c>
    </row>
    <row r="8" spans="2:29" x14ac:dyDescent="0.25">
      <c r="B8" s="3">
        <v>2008</v>
      </c>
      <c r="C8" s="3">
        <v>0</v>
      </c>
      <c r="D8" s="3">
        <v>4</v>
      </c>
      <c r="E8" s="3">
        <v>0</v>
      </c>
      <c r="F8" s="3">
        <v>10</v>
      </c>
      <c r="G8" s="3">
        <v>37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13</v>
      </c>
      <c r="N8" s="3">
        <v>17</v>
      </c>
      <c r="O8" s="3">
        <v>16</v>
      </c>
      <c r="P8" s="3">
        <v>0</v>
      </c>
      <c r="Q8" s="3">
        <v>18</v>
      </c>
      <c r="R8" s="3">
        <v>14</v>
      </c>
      <c r="S8" s="3">
        <v>17</v>
      </c>
      <c r="T8" s="3">
        <v>5</v>
      </c>
      <c r="U8" s="3">
        <v>1</v>
      </c>
      <c r="V8" s="3">
        <v>29</v>
      </c>
      <c r="W8" s="3">
        <v>3</v>
      </c>
      <c r="X8" s="3">
        <v>7</v>
      </c>
      <c r="Y8" s="3">
        <f t="shared" si="0"/>
        <v>191</v>
      </c>
      <c r="AA8" s="13">
        <v>5</v>
      </c>
      <c r="AB8" s="6" t="s">
        <v>68</v>
      </c>
      <c r="AC8" s="3">
        <v>148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18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10</v>
      </c>
      <c r="N9" s="3">
        <v>0</v>
      </c>
      <c r="O9" s="3">
        <v>13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8</v>
      </c>
      <c r="V9" s="3">
        <v>49</v>
      </c>
      <c r="W9" s="3">
        <v>7</v>
      </c>
      <c r="X9" s="3">
        <v>7</v>
      </c>
      <c r="Y9" s="3">
        <f t="shared" si="0"/>
        <v>112</v>
      </c>
      <c r="AC9" s="3">
        <f>SUM(AC4:AC8)</f>
        <v>1119</v>
      </c>
    </row>
    <row r="10" spans="2:29" x14ac:dyDescent="0.25">
      <c r="B10" s="3">
        <v>2011</v>
      </c>
      <c r="C10" s="3">
        <v>4</v>
      </c>
      <c r="D10" s="3">
        <v>17</v>
      </c>
      <c r="E10" s="3">
        <v>13</v>
      </c>
      <c r="F10" s="3">
        <v>6</v>
      </c>
      <c r="G10" s="3">
        <v>8</v>
      </c>
      <c r="H10" s="3">
        <v>0</v>
      </c>
      <c r="I10" s="3">
        <v>0</v>
      </c>
      <c r="J10" s="3">
        <v>2</v>
      </c>
      <c r="K10" s="3">
        <v>0</v>
      </c>
      <c r="L10" s="3">
        <v>0</v>
      </c>
      <c r="M10" s="3">
        <v>22</v>
      </c>
      <c r="N10" s="3">
        <v>7</v>
      </c>
      <c r="O10" s="3">
        <v>0</v>
      </c>
      <c r="P10" s="3">
        <v>2</v>
      </c>
      <c r="Q10" s="3">
        <v>29</v>
      </c>
      <c r="R10" s="3">
        <v>0</v>
      </c>
      <c r="S10" s="3">
        <v>1</v>
      </c>
      <c r="T10" s="3">
        <v>0</v>
      </c>
      <c r="U10" s="3">
        <v>12</v>
      </c>
      <c r="V10" s="3">
        <v>24</v>
      </c>
      <c r="W10" s="3">
        <v>14</v>
      </c>
      <c r="X10" s="3">
        <v>12</v>
      </c>
      <c r="Y10" s="3">
        <f t="shared" si="0"/>
        <v>173</v>
      </c>
      <c r="AC10" s="27">
        <f>AC9/Y19</f>
        <v>0.51543067710732382</v>
      </c>
    </row>
    <row r="11" spans="2:29" x14ac:dyDescent="0.25">
      <c r="B11" s="3">
        <v>2012</v>
      </c>
      <c r="C11" s="3">
        <v>0</v>
      </c>
      <c r="D11" s="3">
        <v>17</v>
      </c>
      <c r="E11" s="3">
        <v>9</v>
      </c>
      <c r="F11" s="3">
        <v>0</v>
      </c>
      <c r="G11" s="3">
        <v>0</v>
      </c>
      <c r="H11" s="3">
        <v>0</v>
      </c>
      <c r="I11" s="3">
        <v>0</v>
      </c>
      <c r="J11" s="3">
        <v>17</v>
      </c>
      <c r="K11" s="3">
        <v>0</v>
      </c>
      <c r="L11" s="3">
        <v>0</v>
      </c>
      <c r="M11" s="3">
        <v>13</v>
      </c>
      <c r="N11" s="3">
        <v>21</v>
      </c>
      <c r="O11" s="3">
        <v>0</v>
      </c>
      <c r="P11" s="3">
        <v>0</v>
      </c>
      <c r="Q11" s="3">
        <v>33</v>
      </c>
      <c r="R11" s="3">
        <v>0</v>
      </c>
      <c r="S11" s="3">
        <v>0</v>
      </c>
      <c r="T11" s="3">
        <v>13</v>
      </c>
      <c r="U11" s="3">
        <v>18</v>
      </c>
      <c r="V11" s="3">
        <v>30</v>
      </c>
      <c r="W11" s="3">
        <v>14</v>
      </c>
      <c r="X11" s="3">
        <v>13</v>
      </c>
      <c r="Y11" s="3">
        <f t="shared" si="0"/>
        <v>198</v>
      </c>
    </row>
    <row r="12" spans="2:29" x14ac:dyDescent="0.25">
      <c r="B12" s="3">
        <v>2013</v>
      </c>
      <c r="C12" s="3">
        <v>0</v>
      </c>
      <c r="D12" s="3">
        <v>27</v>
      </c>
      <c r="E12" s="3">
        <v>6</v>
      </c>
      <c r="F12" s="3">
        <v>10</v>
      </c>
      <c r="G12" s="3">
        <v>0</v>
      </c>
      <c r="H12" s="3">
        <v>0</v>
      </c>
      <c r="I12" s="3">
        <v>0</v>
      </c>
      <c r="J12" s="3">
        <v>0</v>
      </c>
      <c r="K12" s="3">
        <v>10</v>
      </c>
      <c r="L12" s="3">
        <v>0</v>
      </c>
      <c r="M12" s="3">
        <v>24</v>
      </c>
      <c r="N12" s="3">
        <v>18</v>
      </c>
      <c r="O12" s="3">
        <v>3</v>
      </c>
      <c r="P12" s="3">
        <v>3</v>
      </c>
      <c r="Q12" s="3">
        <v>18</v>
      </c>
      <c r="R12" s="3">
        <v>8</v>
      </c>
      <c r="S12" s="3">
        <v>0</v>
      </c>
      <c r="T12" s="3">
        <v>0</v>
      </c>
      <c r="U12" s="3">
        <v>18</v>
      </c>
      <c r="V12" s="3">
        <v>16</v>
      </c>
      <c r="W12" s="3">
        <v>12</v>
      </c>
      <c r="X12" s="3">
        <v>12</v>
      </c>
      <c r="Y12" s="3">
        <f t="shared" si="0"/>
        <v>185</v>
      </c>
    </row>
    <row r="13" spans="2:29" x14ac:dyDescent="0.25">
      <c r="B13" s="3">
        <v>2015</v>
      </c>
      <c r="C13" s="3">
        <v>0</v>
      </c>
      <c r="D13" s="3">
        <v>0</v>
      </c>
      <c r="E13" s="3">
        <v>8</v>
      </c>
      <c r="F13" s="3">
        <v>17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8</v>
      </c>
      <c r="N13" s="3">
        <v>18</v>
      </c>
      <c r="O13" s="3">
        <v>0</v>
      </c>
      <c r="P13" s="3">
        <v>0</v>
      </c>
      <c r="Q13" s="3">
        <v>11</v>
      </c>
      <c r="R13" s="3">
        <v>0</v>
      </c>
      <c r="S13" s="3">
        <v>5</v>
      </c>
      <c r="T13" s="3">
        <v>3</v>
      </c>
      <c r="U13" s="3">
        <v>2</v>
      </c>
      <c r="V13" s="3">
        <v>18</v>
      </c>
      <c r="W13" s="3">
        <v>8</v>
      </c>
      <c r="X13" s="3">
        <v>11</v>
      </c>
      <c r="Y13" s="3">
        <f t="shared" si="0"/>
        <v>109</v>
      </c>
    </row>
    <row r="14" spans="2:29" x14ac:dyDescent="0.25">
      <c r="B14" s="3">
        <v>2016</v>
      </c>
      <c r="C14" s="3">
        <v>0</v>
      </c>
      <c r="D14" s="3">
        <v>2</v>
      </c>
      <c r="E14" s="3">
        <v>10</v>
      </c>
      <c r="F14" s="3">
        <v>3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8</v>
      </c>
      <c r="N14" s="3">
        <v>34</v>
      </c>
      <c r="O14" s="3">
        <v>3</v>
      </c>
      <c r="P14" s="3">
        <v>5</v>
      </c>
      <c r="Q14" s="3">
        <v>0</v>
      </c>
      <c r="R14" s="3">
        <v>0</v>
      </c>
      <c r="S14" s="3">
        <v>2</v>
      </c>
      <c r="T14" s="3">
        <v>6</v>
      </c>
      <c r="U14" s="3">
        <v>12</v>
      </c>
      <c r="V14" s="3">
        <v>0</v>
      </c>
      <c r="W14" s="3">
        <v>11</v>
      </c>
      <c r="X14" s="3">
        <v>12</v>
      </c>
      <c r="Y14" s="3">
        <f t="shared" si="0"/>
        <v>108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31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14</v>
      </c>
      <c r="W15" s="3">
        <v>6</v>
      </c>
      <c r="X15" s="3">
        <v>5</v>
      </c>
      <c r="Y15" s="3">
        <f t="shared" si="0"/>
        <v>57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10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10</v>
      </c>
      <c r="N16" s="3">
        <v>31</v>
      </c>
      <c r="O16" s="3">
        <v>0</v>
      </c>
      <c r="P16" s="3">
        <v>15</v>
      </c>
      <c r="Q16" s="3">
        <v>12</v>
      </c>
      <c r="R16" s="3">
        <v>0</v>
      </c>
      <c r="S16" s="3">
        <v>0</v>
      </c>
      <c r="T16" s="3">
        <v>24</v>
      </c>
      <c r="U16" s="3">
        <v>0</v>
      </c>
      <c r="V16" s="3">
        <v>0</v>
      </c>
      <c r="W16" s="3">
        <v>0</v>
      </c>
      <c r="X16" s="3">
        <v>11</v>
      </c>
      <c r="Y16" s="3">
        <v>113</v>
      </c>
    </row>
    <row r="17" spans="1:26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23</v>
      </c>
      <c r="N17" s="3">
        <v>38</v>
      </c>
      <c r="O17" s="3">
        <v>12</v>
      </c>
      <c r="P17" s="3">
        <v>12</v>
      </c>
      <c r="Q17" s="3">
        <v>0</v>
      </c>
      <c r="R17" s="3">
        <v>0</v>
      </c>
      <c r="S17" s="3">
        <v>0</v>
      </c>
      <c r="T17" s="3">
        <v>13</v>
      </c>
      <c r="U17" s="3">
        <v>0</v>
      </c>
      <c r="V17" s="3">
        <v>0</v>
      </c>
      <c r="W17" s="3">
        <v>0</v>
      </c>
      <c r="X17" s="3">
        <v>8</v>
      </c>
      <c r="Y17" s="3">
        <v>106</v>
      </c>
    </row>
    <row r="18" spans="1:26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16</v>
      </c>
      <c r="N18" s="3">
        <v>46</v>
      </c>
      <c r="O18" s="3">
        <v>1</v>
      </c>
      <c r="P18" s="3">
        <v>9</v>
      </c>
      <c r="Q18" s="3">
        <v>6</v>
      </c>
      <c r="R18" s="3">
        <v>2</v>
      </c>
      <c r="S18" s="3">
        <v>0</v>
      </c>
      <c r="T18" s="3">
        <v>10</v>
      </c>
      <c r="U18" s="3">
        <v>0</v>
      </c>
      <c r="V18" s="3">
        <v>0</v>
      </c>
      <c r="W18" s="3">
        <v>0</v>
      </c>
      <c r="X18" s="3">
        <v>8</v>
      </c>
      <c r="Y18" s="3">
        <v>98</v>
      </c>
    </row>
    <row r="19" spans="1:26" x14ac:dyDescent="0.25">
      <c r="A19" s="5"/>
      <c r="B19" s="5"/>
      <c r="C19" s="5">
        <f>SUM(C4:C18)</f>
        <v>5</v>
      </c>
      <c r="D19" s="5">
        <f t="shared" ref="D19:Y19" si="1">SUM(D4:D18)</f>
        <v>96</v>
      </c>
      <c r="E19" s="5">
        <f t="shared" si="1"/>
        <v>46</v>
      </c>
      <c r="F19" s="5">
        <f t="shared" si="1"/>
        <v>83</v>
      </c>
      <c r="G19" s="5">
        <f t="shared" si="1"/>
        <v>113</v>
      </c>
      <c r="H19" s="5">
        <f t="shared" si="1"/>
        <v>0</v>
      </c>
      <c r="I19" s="5">
        <f t="shared" si="1"/>
        <v>0</v>
      </c>
      <c r="J19" s="5">
        <f t="shared" si="1"/>
        <v>19</v>
      </c>
      <c r="K19" s="5">
        <f t="shared" si="1"/>
        <v>10</v>
      </c>
      <c r="L19" s="5">
        <f t="shared" si="1"/>
        <v>35</v>
      </c>
      <c r="M19" s="5">
        <f t="shared" si="1"/>
        <v>191</v>
      </c>
      <c r="N19" s="5">
        <f t="shared" si="1"/>
        <v>393</v>
      </c>
      <c r="O19" s="5">
        <f t="shared" si="1"/>
        <v>97</v>
      </c>
      <c r="P19" s="5">
        <f t="shared" si="1"/>
        <v>85</v>
      </c>
      <c r="Q19" s="5">
        <f t="shared" si="1"/>
        <v>166</v>
      </c>
      <c r="R19" s="5">
        <f t="shared" si="1"/>
        <v>60</v>
      </c>
      <c r="S19" s="5">
        <f t="shared" si="1"/>
        <v>89</v>
      </c>
      <c r="T19" s="5">
        <f t="shared" si="1"/>
        <v>127</v>
      </c>
      <c r="U19" s="5">
        <f t="shared" si="1"/>
        <v>87</v>
      </c>
      <c r="V19" s="5">
        <f t="shared" si="1"/>
        <v>221</v>
      </c>
      <c r="W19" s="5">
        <f t="shared" si="1"/>
        <v>100</v>
      </c>
      <c r="X19" s="5">
        <f t="shared" si="1"/>
        <v>148</v>
      </c>
      <c r="Y19" s="5">
        <f t="shared" si="1"/>
        <v>2171</v>
      </c>
      <c r="Z19" s="5"/>
    </row>
    <row r="22" spans="1:26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14" t="s">
        <v>65</v>
      </c>
      <c r="C23" s="6">
        <f>C19+D19+E19+L19+M19+W19+X19</f>
        <v>621</v>
      </c>
      <c r="D23" s="6">
        <f>F19+G19+H19+I19+J19+K19</f>
        <v>225</v>
      </c>
      <c r="E23" s="6">
        <f>N19+O19+P19+Q19</f>
        <v>741</v>
      </c>
      <c r="F23" s="6">
        <f>R19+S19+T19+U19</f>
        <v>363</v>
      </c>
      <c r="G23" s="6">
        <f>V19</f>
        <v>221</v>
      </c>
      <c r="H23" s="5">
        <f>SUM(C23:G23)</f>
        <v>2171</v>
      </c>
    </row>
    <row r="24" spans="1:26" x14ac:dyDescent="0.25">
      <c r="B24" s="14" t="s">
        <v>66</v>
      </c>
      <c r="C24" s="7">
        <f>(C23/$H$23)*100</f>
        <v>28.60432980193459</v>
      </c>
      <c r="D24" s="7">
        <f t="shared" ref="D24:G24" si="2">(D23/$H$23)*100</f>
        <v>10.36388760939659</v>
      </c>
      <c r="E24" s="7">
        <f t="shared" si="2"/>
        <v>34.131736526946113</v>
      </c>
      <c r="F24" s="7">
        <f t="shared" si="2"/>
        <v>16.720405343159833</v>
      </c>
      <c r="G24" s="7">
        <f t="shared" si="2"/>
        <v>10.179640718562874</v>
      </c>
      <c r="H24" s="5"/>
    </row>
    <row r="25" spans="1:26" x14ac:dyDescent="0.25">
      <c r="H25" s="5"/>
    </row>
    <row r="26" spans="1:26" x14ac:dyDescent="0.25">
      <c r="B26" s="14" t="s">
        <v>64</v>
      </c>
      <c r="C26" s="6">
        <v>6</v>
      </c>
      <c r="D26" s="6">
        <v>10</v>
      </c>
      <c r="E26" s="6">
        <v>3</v>
      </c>
      <c r="F26" s="6">
        <v>8</v>
      </c>
      <c r="G26" s="6">
        <v>6</v>
      </c>
      <c r="H26" s="5"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C27"/>
  <sheetViews>
    <sheetView workbookViewId="0">
      <selection activeCell="AA2" sqref="AA2"/>
    </sheetView>
  </sheetViews>
  <sheetFormatPr defaultColWidth="9.140625" defaultRowHeight="15" x14ac:dyDescent="0.25"/>
  <cols>
    <col min="1" max="1" width="4.28515625" style="3" customWidth="1"/>
    <col min="2" max="2" width="9.140625" style="3"/>
    <col min="3" max="26" width="5.7109375" style="3" customWidth="1"/>
    <col min="27" max="16384" width="9.140625" style="3"/>
  </cols>
  <sheetData>
    <row r="2" spans="2:29" ht="16.5" thickBot="1" x14ac:dyDescent="0.3">
      <c r="B2" s="15" t="s">
        <v>30</v>
      </c>
    </row>
    <row r="3" spans="2:29" ht="16.5" thickBot="1" x14ac:dyDescent="0.3">
      <c r="C3" s="1">
        <v>100</v>
      </c>
      <c r="D3" s="1">
        <v>200</v>
      </c>
      <c r="E3" s="1">
        <v>400</v>
      </c>
      <c r="F3" s="1">
        <v>800</v>
      </c>
      <c r="G3" s="1">
        <v>1500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20</v>
      </c>
      <c r="W3" s="2" t="s">
        <v>15</v>
      </c>
      <c r="X3" s="2" t="s">
        <v>16</v>
      </c>
      <c r="AA3" s="13"/>
      <c r="AB3" s="15" t="s">
        <v>30</v>
      </c>
    </row>
    <row r="4" spans="2:29" x14ac:dyDescent="0.25">
      <c r="B4" s="3">
        <v>2003</v>
      </c>
      <c r="C4" s="3">
        <v>0</v>
      </c>
      <c r="D4" s="3">
        <v>12</v>
      </c>
      <c r="E4" s="3">
        <v>3</v>
      </c>
      <c r="F4" s="3">
        <v>0</v>
      </c>
      <c r="G4" s="3">
        <v>1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6</v>
      </c>
      <c r="O4" s="3">
        <v>0</v>
      </c>
      <c r="P4" s="3">
        <v>0</v>
      </c>
      <c r="Q4" s="3">
        <v>7</v>
      </c>
      <c r="R4" s="3">
        <v>34</v>
      </c>
      <c r="S4" s="3">
        <v>35</v>
      </c>
      <c r="T4" s="3">
        <v>35</v>
      </c>
      <c r="U4" s="3">
        <v>0</v>
      </c>
      <c r="V4" s="3">
        <v>19</v>
      </c>
      <c r="W4" s="3">
        <v>10</v>
      </c>
      <c r="X4" s="3">
        <v>4</v>
      </c>
      <c r="Y4" s="3">
        <f>SUM(C4:X4)</f>
        <v>166</v>
      </c>
      <c r="AA4" s="13">
        <v>1</v>
      </c>
      <c r="AB4" s="6" t="s">
        <v>11</v>
      </c>
      <c r="AC4" s="3">
        <v>373</v>
      </c>
    </row>
    <row r="5" spans="2:29" x14ac:dyDescent="0.25">
      <c r="B5" s="3">
        <v>2004</v>
      </c>
      <c r="C5" s="3">
        <v>16</v>
      </c>
      <c r="D5" s="3">
        <v>0</v>
      </c>
      <c r="E5" s="3">
        <v>3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4</v>
      </c>
      <c r="O5" s="3">
        <v>0</v>
      </c>
      <c r="P5" s="3">
        <v>0</v>
      </c>
      <c r="Q5" s="3">
        <v>4</v>
      </c>
      <c r="R5" s="3">
        <v>37</v>
      </c>
      <c r="S5" s="3">
        <v>15</v>
      </c>
      <c r="T5" s="3">
        <v>34</v>
      </c>
      <c r="U5" s="3">
        <v>0</v>
      </c>
      <c r="V5" s="3">
        <v>0</v>
      </c>
      <c r="W5" s="3">
        <v>12</v>
      </c>
      <c r="X5" s="3">
        <v>8</v>
      </c>
      <c r="Y5" s="3">
        <f>SUM(C5:X5)</f>
        <v>133</v>
      </c>
      <c r="AA5" s="13">
        <v>2</v>
      </c>
      <c r="AB5" s="6" t="s">
        <v>13</v>
      </c>
      <c r="AC5" s="3">
        <v>340</v>
      </c>
    </row>
    <row r="6" spans="2:29" x14ac:dyDescent="0.25">
      <c r="B6" s="3">
        <v>2005</v>
      </c>
      <c r="C6" s="3">
        <v>9</v>
      </c>
      <c r="D6" s="3">
        <v>5</v>
      </c>
      <c r="E6" s="3">
        <v>8</v>
      </c>
      <c r="F6" s="3">
        <v>0</v>
      </c>
      <c r="G6" s="3">
        <v>0</v>
      </c>
      <c r="H6" s="3">
        <v>7</v>
      </c>
      <c r="I6" s="3">
        <v>0</v>
      </c>
      <c r="J6" s="3">
        <v>5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4</v>
      </c>
      <c r="R6" s="3">
        <v>26</v>
      </c>
      <c r="S6" s="3">
        <v>0</v>
      </c>
      <c r="T6" s="3">
        <v>35</v>
      </c>
      <c r="U6" s="3">
        <v>0</v>
      </c>
      <c r="V6" s="3">
        <v>0</v>
      </c>
      <c r="W6" s="3">
        <v>14</v>
      </c>
      <c r="X6" s="3">
        <v>10</v>
      </c>
      <c r="Y6" s="3">
        <f t="shared" ref="Y6:Y15" si="0">SUM(C6:X6)</f>
        <v>123</v>
      </c>
      <c r="AA6" s="13">
        <v>3</v>
      </c>
      <c r="AB6" s="3" t="s">
        <v>9</v>
      </c>
      <c r="AC6" s="3">
        <v>80</v>
      </c>
    </row>
    <row r="7" spans="2:29" x14ac:dyDescent="0.25">
      <c r="B7" s="3">
        <v>2007</v>
      </c>
      <c r="C7" s="3">
        <v>0</v>
      </c>
      <c r="D7" s="3">
        <v>0</v>
      </c>
      <c r="E7" s="3">
        <v>11</v>
      </c>
      <c r="F7" s="3">
        <v>12</v>
      </c>
      <c r="G7" s="3">
        <v>0</v>
      </c>
      <c r="H7" s="3">
        <v>4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45</v>
      </c>
      <c r="S7" s="3">
        <v>7</v>
      </c>
      <c r="T7" s="3">
        <v>29</v>
      </c>
      <c r="U7" s="3">
        <v>0</v>
      </c>
      <c r="V7" s="3">
        <v>3</v>
      </c>
      <c r="W7" s="3">
        <v>11</v>
      </c>
      <c r="X7" s="3">
        <v>12</v>
      </c>
      <c r="Y7" s="3">
        <f t="shared" si="0"/>
        <v>134</v>
      </c>
      <c r="AA7" s="13">
        <v>4</v>
      </c>
      <c r="AB7" s="6" t="s">
        <v>12</v>
      </c>
      <c r="AC7" s="3">
        <v>76</v>
      </c>
    </row>
    <row r="8" spans="2:29" x14ac:dyDescent="0.25">
      <c r="B8" s="3">
        <v>2008</v>
      </c>
      <c r="C8" s="3">
        <v>7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62</v>
      </c>
      <c r="S8" s="3">
        <v>19</v>
      </c>
      <c r="T8" s="3">
        <v>62</v>
      </c>
      <c r="U8" s="3">
        <v>9</v>
      </c>
      <c r="V8" s="3">
        <v>16</v>
      </c>
      <c r="W8" s="3">
        <v>8</v>
      </c>
      <c r="X8" s="3">
        <v>13</v>
      </c>
      <c r="Y8" s="3">
        <f t="shared" si="0"/>
        <v>196</v>
      </c>
      <c r="AA8" s="13">
        <v>5</v>
      </c>
      <c r="AB8" s="6" t="s">
        <v>59</v>
      </c>
      <c r="AC8" s="3">
        <v>75</v>
      </c>
    </row>
    <row r="9" spans="2:29" x14ac:dyDescent="0.25">
      <c r="B9" s="3">
        <v>2009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6</v>
      </c>
      <c r="Q9" s="3">
        <v>0</v>
      </c>
      <c r="R9" s="3">
        <v>34</v>
      </c>
      <c r="S9" s="3">
        <v>0</v>
      </c>
      <c r="T9" s="3">
        <v>15</v>
      </c>
      <c r="U9" s="3">
        <v>0</v>
      </c>
      <c r="V9" s="3">
        <v>7</v>
      </c>
      <c r="W9" s="3">
        <v>4</v>
      </c>
      <c r="X9" s="3">
        <v>0</v>
      </c>
      <c r="Y9" s="3">
        <f t="shared" si="0"/>
        <v>69</v>
      </c>
      <c r="AC9" s="3">
        <f>SUM(AC4:AC8)</f>
        <v>944</v>
      </c>
    </row>
    <row r="10" spans="2:29" x14ac:dyDescent="0.25">
      <c r="B10" s="3">
        <v>2011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14</v>
      </c>
      <c r="Q10" s="3">
        <v>0</v>
      </c>
      <c r="R10" s="3">
        <v>36</v>
      </c>
      <c r="S10" s="3">
        <v>0</v>
      </c>
      <c r="T10" s="3">
        <v>18</v>
      </c>
      <c r="U10" s="3">
        <v>0</v>
      </c>
      <c r="V10" s="3">
        <v>0</v>
      </c>
      <c r="W10" s="3">
        <v>2</v>
      </c>
      <c r="X10" s="3">
        <v>11</v>
      </c>
      <c r="Y10" s="3">
        <f t="shared" si="0"/>
        <v>81</v>
      </c>
      <c r="AC10" s="27">
        <f>AC9/Y19</f>
        <v>0.6461327857631759</v>
      </c>
    </row>
    <row r="11" spans="2:29" x14ac:dyDescent="0.25">
      <c r="B11" s="3">
        <v>2012</v>
      </c>
      <c r="C11" s="3">
        <v>0</v>
      </c>
      <c r="D11" s="3">
        <v>0</v>
      </c>
      <c r="E11" s="3">
        <v>0</v>
      </c>
      <c r="F11" s="3">
        <v>0</v>
      </c>
      <c r="G11" s="3">
        <v>10</v>
      </c>
      <c r="H11" s="3">
        <v>0</v>
      </c>
      <c r="I11" s="3">
        <v>0</v>
      </c>
      <c r="J11" s="3">
        <v>0</v>
      </c>
      <c r="K11" s="3">
        <v>0</v>
      </c>
      <c r="L11" s="3">
        <v>6</v>
      </c>
      <c r="M11" s="3">
        <v>0</v>
      </c>
      <c r="N11" s="3">
        <v>0</v>
      </c>
      <c r="O11" s="3">
        <v>0</v>
      </c>
      <c r="P11" s="3">
        <v>20</v>
      </c>
      <c r="Q11" s="3">
        <v>5</v>
      </c>
      <c r="R11" s="3">
        <v>16</v>
      </c>
      <c r="S11" s="3">
        <v>0</v>
      </c>
      <c r="T11" s="3">
        <v>16</v>
      </c>
      <c r="U11" s="3">
        <v>2</v>
      </c>
      <c r="V11" s="3">
        <v>0</v>
      </c>
      <c r="W11" s="3">
        <v>3</v>
      </c>
      <c r="X11" s="3">
        <v>8</v>
      </c>
      <c r="Y11" s="3">
        <f t="shared" si="0"/>
        <v>86</v>
      </c>
    </row>
    <row r="12" spans="2:29" x14ac:dyDescent="0.25">
      <c r="B12" s="3">
        <v>2013</v>
      </c>
      <c r="C12" s="3">
        <v>0</v>
      </c>
      <c r="D12" s="3">
        <v>0</v>
      </c>
      <c r="E12" s="3">
        <v>0</v>
      </c>
      <c r="F12" s="3">
        <v>4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8</v>
      </c>
      <c r="M12" s="3">
        <v>0</v>
      </c>
      <c r="N12" s="3">
        <v>0</v>
      </c>
      <c r="O12" s="3">
        <v>0</v>
      </c>
      <c r="P12" s="3">
        <v>13</v>
      </c>
      <c r="Q12" s="3">
        <v>0</v>
      </c>
      <c r="R12" s="3">
        <v>6</v>
      </c>
      <c r="S12" s="3">
        <v>0</v>
      </c>
      <c r="T12" s="3">
        <v>8</v>
      </c>
      <c r="U12" s="3">
        <v>0</v>
      </c>
      <c r="V12" s="3">
        <v>5</v>
      </c>
      <c r="W12" s="3">
        <v>0</v>
      </c>
      <c r="X12" s="3">
        <v>7</v>
      </c>
      <c r="Y12" s="3">
        <f t="shared" si="0"/>
        <v>51</v>
      </c>
    </row>
    <row r="13" spans="2:29" x14ac:dyDescent="0.25">
      <c r="B13" s="3">
        <v>2015</v>
      </c>
      <c r="C13" s="3">
        <v>0</v>
      </c>
      <c r="D13" s="3">
        <v>0</v>
      </c>
      <c r="E13" s="3">
        <v>0</v>
      </c>
      <c r="F13" s="3">
        <v>16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14</v>
      </c>
      <c r="M13" s="3">
        <v>0</v>
      </c>
      <c r="N13" s="3">
        <v>0</v>
      </c>
      <c r="O13" s="3">
        <v>0</v>
      </c>
      <c r="P13" s="3">
        <v>12</v>
      </c>
      <c r="Q13" s="3">
        <v>0</v>
      </c>
      <c r="R13" s="3">
        <v>30</v>
      </c>
      <c r="S13" s="3">
        <v>0</v>
      </c>
      <c r="T13" s="3">
        <v>7</v>
      </c>
      <c r="U13" s="3">
        <v>0</v>
      </c>
      <c r="V13" s="3">
        <v>0</v>
      </c>
      <c r="W13" s="3">
        <v>0</v>
      </c>
      <c r="X13" s="3">
        <v>0</v>
      </c>
      <c r="Y13" s="3">
        <f t="shared" si="0"/>
        <v>79</v>
      </c>
    </row>
    <row r="14" spans="2:29" x14ac:dyDescent="0.25">
      <c r="B14" s="3">
        <v>2016</v>
      </c>
      <c r="C14" s="3">
        <v>0</v>
      </c>
      <c r="D14" s="3">
        <v>0</v>
      </c>
      <c r="E14" s="3">
        <v>0</v>
      </c>
      <c r="F14" s="3">
        <v>10</v>
      </c>
      <c r="G14" s="3">
        <v>0</v>
      </c>
      <c r="H14" s="3">
        <v>0</v>
      </c>
      <c r="I14" s="3">
        <v>0</v>
      </c>
      <c r="J14" s="3">
        <v>12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15</v>
      </c>
      <c r="S14" s="3">
        <v>0</v>
      </c>
      <c r="T14" s="3">
        <v>37</v>
      </c>
      <c r="U14" s="3">
        <v>12</v>
      </c>
      <c r="V14" s="3">
        <v>0</v>
      </c>
      <c r="W14" s="3">
        <v>0</v>
      </c>
      <c r="X14" s="3">
        <v>0</v>
      </c>
      <c r="Y14" s="3">
        <f t="shared" si="0"/>
        <v>86</v>
      </c>
    </row>
    <row r="15" spans="2:29" x14ac:dyDescent="0.25">
      <c r="B15" s="3">
        <v>2017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11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13</v>
      </c>
      <c r="S15" s="3">
        <v>0</v>
      </c>
      <c r="T15" s="3">
        <v>15</v>
      </c>
      <c r="U15" s="3">
        <v>11</v>
      </c>
      <c r="V15" s="3">
        <v>0</v>
      </c>
      <c r="W15" s="3">
        <v>0</v>
      </c>
      <c r="X15" s="3">
        <v>0</v>
      </c>
      <c r="Y15" s="3">
        <f t="shared" si="0"/>
        <v>50</v>
      </c>
    </row>
    <row r="16" spans="2:29" x14ac:dyDescent="0.25">
      <c r="B16" s="3">
        <v>2019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12</v>
      </c>
      <c r="K16" s="3">
        <v>0</v>
      </c>
      <c r="L16" s="3">
        <v>8</v>
      </c>
      <c r="M16" s="3">
        <v>0</v>
      </c>
      <c r="N16" s="3">
        <v>24</v>
      </c>
      <c r="O16" s="3">
        <v>10</v>
      </c>
      <c r="P16" s="3">
        <v>12</v>
      </c>
      <c r="Q16" s="3">
        <v>0</v>
      </c>
      <c r="R16" s="3">
        <v>11</v>
      </c>
      <c r="S16" s="3">
        <v>0</v>
      </c>
      <c r="T16" s="3">
        <v>25</v>
      </c>
      <c r="U16" s="3">
        <v>14</v>
      </c>
      <c r="V16" s="3">
        <v>4</v>
      </c>
      <c r="W16" s="3">
        <v>0</v>
      </c>
      <c r="X16" s="3">
        <v>0</v>
      </c>
      <c r="Y16" s="3">
        <v>120</v>
      </c>
    </row>
    <row r="17" spans="1:29" x14ac:dyDescent="0.25">
      <c r="B17" s="3">
        <v>2021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12</v>
      </c>
      <c r="K17" s="3">
        <v>0</v>
      </c>
      <c r="L17" s="3">
        <v>7</v>
      </c>
      <c r="M17" s="3">
        <v>0</v>
      </c>
      <c r="N17" s="3">
        <v>16</v>
      </c>
      <c r="O17" s="3">
        <v>9</v>
      </c>
      <c r="P17" s="3">
        <v>3</v>
      </c>
      <c r="Q17" s="3">
        <v>0</v>
      </c>
      <c r="R17" s="3">
        <v>8</v>
      </c>
      <c r="S17" s="3">
        <v>0</v>
      </c>
      <c r="T17" s="3">
        <v>4</v>
      </c>
      <c r="U17" s="3">
        <v>22</v>
      </c>
      <c r="V17" s="3">
        <v>4</v>
      </c>
      <c r="W17" s="3">
        <v>0</v>
      </c>
      <c r="X17" s="3">
        <v>2</v>
      </c>
      <c r="Y17" s="3">
        <v>87</v>
      </c>
    </row>
    <row r="18" spans="1:29" x14ac:dyDescent="0.25">
      <c r="B18" s="3">
        <v>2022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</row>
    <row r="19" spans="1:29" x14ac:dyDescent="0.25">
      <c r="A19" s="5"/>
      <c r="B19" s="5"/>
      <c r="C19" s="5">
        <f>SUM(C4:C18)</f>
        <v>32</v>
      </c>
      <c r="D19" s="5">
        <f t="shared" ref="D19:Y19" si="1">SUM(D4:D18)</f>
        <v>17</v>
      </c>
      <c r="E19" s="5">
        <f t="shared" si="1"/>
        <v>25</v>
      </c>
      <c r="F19" s="5">
        <f t="shared" si="1"/>
        <v>42</v>
      </c>
      <c r="G19" s="5">
        <f t="shared" si="1"/>
        <v>11</v>
      </c>
      <c r="H19" s="5">
        <f t="shared" si="1"/>
        <v>11</v>
      </c>
      <c r="I19" s="5">
        <f t="shared" si="1"/>
        <v>0</v>
      </c>
      <c r="J19" s="5">
        <f t="shared" si="1"/>
        <v>41</v>
      </c>
      <c r="K19" s="5">
        <f t="shared" si="1"/>
        <v>0</v>
      </c>
      <c r="L19" s="5">
        <f t="shared" si="1"/>
        <v>57</v>
      </c>
      <c r="M19" s="5">
        <f t="shared" si="1"/>
        <v>0</v>
      </c>
      <c r="N19" s="5">
        <f t="shared" si="1"/>
        <v>50</v>
      </c>
      <c r="O19" s="5">
        <f t="shared" si="1"/>
        <v>19</v>
      </c>
      <c r="P19" s="5">
        <f t="shared" si="1"/>
        <v>80</v>
      </c>
      <c r="Q19" s="5">
        <f t="shared" si="1"/>
        <v>20</v>
      </c>
      <c r="R19" s="5">
        <f t="shared" si="1"/>
        <v>373</v>
      </c>
      <c r="S19" s="5">
        <f t="shared" si="1"/>
        <v>76</v>
      </c>
      <c r="T19" s="5">
        <f t="shared" si="1"/>
        <v>340</v>
      </c>
      <c r="U19" s="5">
        <f t="shared" si="1"/>
        <v>70</v>
      </c>
      <c r="V19" s="5">
        <f t="shared" si="1"/>
        <v>58</v>
      </c>
      <c r="W19" s="5">
        <f t="shared" si="1"/>
        <v>64</v>
      </c>
      <c r="X19" s="5">
        <f t="shared" si="1"/>
        <v>75</v>
      </c>
      <c r="Y19" s="5">
        <f t="shared" si="1"/>
        <v>1461</v>
      </c>
      <c r="Z19" s="5"/>
    </row>
    <row r="21" spans="1:29" x14ac:dyDescent="0.25">
      <c r="AA21" s="5"/>
      <c r="AB21" s="5"/>
      <c r="AC21" s="5"/>
    </row>
    <row r="22" spans="1:29" s="5" customFormat="1" x14ac:dyDescent="0.25">
      <c r="A22" s="3"/>
      <c r="B22" s="3"/>
      <c r="C22" s="4" t="s">
        <v>67</v>
      </c>
      <c r="D22" s="4" t="s">
        <v>17</v>
      </c>
      <c r="E22" s="4" t="s">
        <v>18</v>
      </c>
      <c r="F22" s="4" t="s">
        <v>19</v>
      </c>
      <c r="G22" s="4" t="s">
        <v>20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B23" s="14" t="s">
        <v>65</v>
      </c>
      <c r="C23" s="6">
        <f>C19+D19+E19+L19+M19+W19+X19</f>
        <v>270</v>
      </c>
      <c r="D23" s="6">
        <f>F19+G19+H19+I19+J19+K19</f>
        <v>105</v>
      </c>
      <c r="E23" s="6">
        <f>N19+O19+P19+Q19</f>
        <v>169</v>
      </c>
      <c r="F23" s="6">
        <f>R19+S19+T19+U19</f>
        <v>859</v>
      </c>
      <c r="G23" s="6">
        <f>V19</f>
        <v>58</v>
      </c>
      <c r="H23" s="5">
        <f>SUM(C23:G23)</f>
        <v>1461</v>
      </c>
    </row>
    <row r="24" spans="1:29" x14ac:dyDescent="0.25">
      <c r="B24" s="14" t="s">
        <v>66</v>
      </c>
      <c r="C24" s="7">
        <f>(C23/$H$23)*100</f>
        <v>18.480492813141684</v>
      </c>
      <c r="D24" s="7">
        <f t="shared" ref="D24:G24" si="2">(D23/$H$23)*100</f>
        <v>7.1868583162217652</v>
      </c>
      <c r="E24" s="7">
        <f t="shared" si="2"/>
        <v>11.567419575633128</v>
      </c>
      <c r="F24" s="7">
        <f t="shared" si="2"/>
        <v>58.795345653661876</v>
      </c>
      <c r="G24" s="7">
        <f t="shared" si="2"/>
        <v>3.9698836413415468</v>
      </c>
      <c r="H24" s="5"/>
    </row>
    <row r="25" spans="1:29" x14ac:dyDescent="0.25">
      <c r="H25" s="5"/>
    </row>
    <row r="26" spans="1:29" x14ac:dyDescent="0.25">
      <c r="B26" s="14" t="s">
        <v>64</v>
      </c>
      <c r="C26" s="6">
        <v>11</v>
      </c>
      <c r="D26" s="6">
        <v>16</v>
      </c>
      <c r="E26" s="6">
        <v>14</v>
      </c>
      <c r="F26" s="6">
        <v>4</v>
      </c>
      <c r="G26" s="6">
        <v>14</v>
      </c>
      <c r="H26" s="5">
        <v>7</v>
      </c>
    </row>
    <row r="27" spans="1:29" x14ac:dyDescent="0.25">
      <c r="H27" s="5"/>
    </row>
  </sheetData>
  <sortState xmlns:xlrd2="http://schemas.microsoft.com/office/spreadsheetml/2017/richdata2" ref="AB4:AC9">
    <sortCondition descending="1" ref="AC4:AC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44</vt:i4>
      </vt:variant>
    </vt:vector>
  </HeadingPairs>
  <TitlesOfParts>
    <vt:vector size="44" baseType="lpstr">
      <vt:lpstr>These sheets</vt:lpstr>
      <vt:lpstr>EAA countries by DIS</vt:lpstr>
      <vt:lpstr>RUS</vt:lpstr>
      <vt:lpstr>GBR</vt:lpstr>
      <vt:lpstr>GER</vt:lpstr>
      <vt:lpstr>FRA</vt:lpstr>
      <vt:lpstr>POL</vt:lpstr>
      <vt:lpstr>UKR</vt:lpstr>
      <vt:lpstr>BLR</vt:lpstr>
      <vt:lpstr>ESP</vt:lpstr>
      <vt:lpstr>ITA</vt:lpstr>
      <vt:lpstr>NED</vt:lpstr>
      <vt:lpstr>CZE</vt:lpstr>
      <vt:lpstr>SWE</vt:lpstr>
      <vt:lpstr>BEL</vt:lpstr>
      <vt:lpstr>GRE</vt:lpstr>
      <vt:lpstr>FIN</vt:lpstr>
      <vt:lpstr>ROU</vt:lpstr>
      <vt:lpstr>POR</vt:lpstr>
      <vt:lpstr>TUR</vt:lpstr>
      <vt:lpstr>NOR</vt:lpstr>
      <vt:lpstr>HUN</vt:lpstr>
      <vt:lpstr>EST</vt:lpstr>
      <vt:lpstr>SUI</vt:lpstr>
      <vt:lpstr>SLO</vt:lpstr>
      <vt:lpstr>CRO</vt:lpstr>
      <vt:lpstr>LTU</vt:lpstr>
      <vt:lpstr>LAT</vt:lpstr>
      <vt:lpstr>BUL</vt:lpstr>
      <vt:lpstr>SRB</vt:lpstr>
      <vt:lpstr>SVK</vt:lpstr>
      <vt:lpstr>IRL</vt:lpstr>
      <vt:lpstr>DEN</vt:lpstr>
      <vt:lpstr>CYP</vt:lpstr>
      <vt:lpstr>AUT</vt:lpstr>
      <vt:lpstr>ISR</vt:lpstr>
      <vt:lpstr>MDA</vt:lpstr>
      <vt:lpstr>AZE</vt:lpstr>
      <vt:lpstr>BIH</vt:lpstr>
      <vt:lpstr>ISL</vt:lpstr>
      <vt:lpstr>ALB</vt:lpstr>
      <vt:lpstr>MNE</vt:lpstr>
      <vt:lpstr>LUX</vt:lpstr>
      <vt:lpstr>GEO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Ivo</cp:lastModifiedBy>
  <cp:lastPrinted>2016-08-22T14:21:02Z</cp:lastPrinted>
  <dcterms:created xsi:type="dcterms:W3CDTF">2014-08-23T11:39:11Z</dcterms:created>
  <dcterms:modified xsi:type="dcterms:W3CDTF">2022-11-03T14:47:23Z</dcterms:modified>
</cp:coreProperties>
</file>